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2020\Rozpočet 2020\"/>
    </mc:Choice>
  </mc:AlternateContent>
  <bookViews>
    <workbookView xWindow="-120" yWindow="-120" windowWidth="25440" windowHeight="15540"/>
  </bookViews>
  <sheets>
    <sheet name="IMŽP_investice" sheetId="1" r:id="rId1"/>
  </sheets>
  <externalReferences>
    <externalReference r:id="rId2"/>
  </externalReferences>
  <definedNames>
    <definedName name="__1Excel_BuiltIn_Print_Area_2_1_1" localSheetId="0">#REF!</definedName>
    <definedName name="__1Excel_BuiltIn_Print_Area_2_1_1">#REF!</definedName>
    <definedName name="_1Excel_BuiltIn_Print_Area_2_1_1">#REF!</definedName>
    <definedName name="a">[1]Granty!#REF!</definedName>
    <definedName name="CKV_Sport" localSheetId="0">#REF!,#REF!,#REF!</definedName>
    <definedName name="CKV_Sport">#REF!,#REF!,#REF!</definedName>
    <definedName name="Excel_BuiltIn_Print_Area_2" localSheetId="0">#REF!,#REF!,#REF!</definedName>
    <definedName name="Excel_BuiltIn_Print_Area_2">#REF!,#REF!,#REF!</definedName>
    <definedName name="Excel_BuiltIn_Print_Area_2_1" localSheetId="0">#REF!</definedName>
    <definedName name="Excel_BuiltIn_Print_Area_2_1">#REF!</definedName>
    <definedName name="Investice_IMZP_13" localSheetId="0">#REF!,#REF!,#REF!</definedName>
    <definedName name="Investice_IMZP_13">#REF!,#REF!,#REF!</definedName>
    <definedName name="_xlnm.Print_Titles" localSheetId="0">IMŽP_investice!$2:$2</definedName>
    <definedName name="_xlnm.Print_Area" localSheetId="0">IMŽP_investice!$A$1:$K$80</definedName>
    <definedName name="rozdeleni_akci" localSheetId="0">#REF!,#REF!,#REF!</definedName>
    <definedName name="rozdeleni_akci">#REF!,#REF!,#REF!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1" i="1" l="1"/>
  <c r="M30" i="1"/>
  <c r="D86" i="1"/>
  <c r="D83" i="1"/>
  <c r="D82" i="1"/>
  <c r="D81" i="1"/>
  <c r="D78" i="1"/>
  <c r="G80" i="1" s="1" a="1"/>
  <c r="G80" i="1" s="1"/>
  <c r="E64" i="1"/>
  <c r="F23" i="1"/>
  <c r="F7" i="1"/>
  <c r="F78" i="1" l="1"/>
  <c r="G79" i="1" a="1"/>
  <c r="G79" i="1" s="1"/>
  <c r="G81" i="1" s="1"/>
  <c r="G82" i="1" s="1"/>
</calcChain>
</file>

<file path=xl/comments1.xml><?xml version="1.0" encoding="utf-8"?>
<comments xmlns="http://schemas.openxmlformats.org/spreadsheetml/2006/main">
  <authors>
    <author>Autor</author>
  </authors>
  <commentList>
    <comment ref="C6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na další období
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velký provoz, nutné dva jízdní pruhy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požadavek OV Pěkov</t>
        </r>
      </text>
    </comment>
    <comment ref="C35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požadavek provozovatele ČOV
</t>
        </r>
      </text>
    </comment>
    <comment ref="C44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na rok 2021</t>
        </r>
      </text>
    </comment>
    <comment ref="C51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havarijní stav, objednáno
</t>
        </r>
      </text>
    </comment>
    <comment ref="C57" authorId="0" shapeId="0">
      <text>
        <r>
          <rPr>
            <b/>
            <sz val="9"/>
            <color indexed="81"/>
            <rFont val="Tahoma"/>
            <family val="2"/>
            <charset val="238"/>
          </rPr>
          <t>Scholz Pavel Ing.:</t>
        </r>
        <r>
          <rPr>
            <sz val="9"/>
            <color indexed="81"/>
            <rFont val="Tahoma"/>
            <family val="2"/>
            <charset val="238"/>
          </rPr>
          <t>dokončení prací na změně č. 1,a zahájení projednávání změna č. 2</t>
        </r>
      </text>
    </comment>
    <comment ref="C61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kompletně opravit západní a jižní stranu,pilíře a výdřeva
</t>
        </r>
      </text>
    </comment>
    <comment ref="C66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příprava pro výstavbu RD
</t>
        </r>
      </text>
    </comment>
    <comment ref="C76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slíbeno, havarijní stav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  <charset val="238"/>
          </rPr>
          <t>R.Vaníček</t>
        </r>
        <r>
          <rPr>
            <sz val="9"/>
            <color indexed="81"/>
            <rFont val="Tahoma"/>
            <family val="2"/>
            <charset val="238"/>
          </rPr>
          <t xml:space="preserve">
součet když je priorita "1"
SHIFT+CTRL+ENTER
{=SUMA(KDYŽ(1=$N$3:$N$92;$D$3:
$D92))}</t>
        </r>
      </text>
    </comment>
    <comment ref="G80" authorId="0" shapeId="0">
      <text>
        <r>
          <rPr>
            <b/>
            <sz val="9"/>
            <color indexed="81"/>
            <rFont val="Tahoma"/>
            <family val="2"/>
            <charset val="238"/>
          </rPr>
          <t>R. Vaníček</t>
        </r>
        <r>
          <rPr>
            <sz val="9"/>
            <color indexed="81"/>
            <rFont val="Tahoma"/>
            <family val="2"/>
            <charset val="238"/>
          </rPr>
          <t xml:space="preserve">
součet když je priorita "1"
SHIFT+CTRL+ENTER
{=SUMA(KDYŽ(2=$N$3:$N$92;$D$3:$D92))}</t>
        </r>
      </text>
    </comment>
  </commentList>
</comments>
</file>

<file path=xl/sharedStrings.xml><?xml version="1.0" encoding="utf-8"?>
<sst xmlns="http://schemas.openxmlformats.org/spreadsheetml/2006/main" count="200" uniqueCount="153">
  <si>
    <t>IMŽP - opravy, údržba, investice - zařazeno do návrhu rozpočtu 2020</t>
  </si>
  <si>
    <t>PAR</t>
  </si>
  <si>
    <t>POL</t>
  </si>
  <si>
    <t>AKCE</t>
  </si>
  <si>
    <t>Cena ze SoD/ dodatku</t>
  </si>
  <si>
    <t>Pod smlouvou</t>
  </si>
  <si>
    <t>Priorita 2020</t>
  </si>
  <si>
    <t>DRUH VÝDAJE (TZ/I/O)</t>
  </si>
  <si>
    <t>Inv.číslo v případě TZ nebo O</t>
  </si>
  <si>
    <t>Číslo AKCE</t>
  </si>
  <si>
    <t>Dotace</t>
  </si>
  <si>
    <t xml:space="preserve">2212 - Komunikace </t>
  </si>
  <si>
    <t>PD komunikace za radnicí</t>
  </si>
  <si>
    <t>I</t>
  </si>
  <si>
    <t xml:space="preserve">PD Rekonstrukce komunikace ul. Horní </t>
  </si>
  <si>
    <t>TZ</t>
  </si>
  <si>
    <t>PD Rekonstrukce ul Tomkova, komunikace, chodníky, kanalizace</t>
  </si>
  <si>
    <t>PD - komunikace průmyslová zóna - ukončení přípravy projektu</t>
  </si>
  <si>
    <t>MK na Žděřinu - dofakturace</t>
  </si>
  <si>
    <t>O</t>
  </si>
  <si>
    <t>PD Rozšíření komunikace ul. Na Sibiři, severní část - dokončení</t>
  </si>
  <si>
    <t>Revize mostních konstrukcí ve městě - revize 2 ks</t>
  </si>
  <si>
    <t>PD mostku na Splachově</t>
  </si>
  <si>
    <t>Rekonstrukce komunikace ul. U Damiánky - oprava</t>
  </si>
  <si>
    <t>Komunikace v Pěkově, Hofman - Thér, 370 m2</t>
  </si>
  <si>
    <t xml:space="preserve"> </t>
  </si>
  <si>
    <t>Oprava a zpevnění cesty k hrázi Hlavňovského rybníka GP BAU, SCHÉER</t>
  </si>
  <si>
    <t>podána žádost</t>
  </si>
  <si>
    <t>podmíněno dotací</t>
  </si>
  <si>
    <t>2219 - Ostatní záležitosti pozemních komunikací (chodníky, cyklostezky, parkové úpravy, parkoviště)</t>
  </si>
  <si>
    <t>Autobusová zastávka u Penny</t>
  </si>
  <si>
    <t xml:space="preserve">PD Masarykova náměstí + studie + realizace přeznačení dopravní situace </t>
  </si>
  <si>
    <t>506, 536</t>
  </si>
  <si>
    <t xml:space="preserve">Úprava autobusové zastávky v Pěkově a přemístění </t>
  </si>
  <si>
    <t>I + TZ</t>
  </si>
  <si>
    <t>Dopravní značení Kostelní, Komenského náměstí, parkování před ZUŠ</t>
  </si>
  <si>
    <r>
      <t xml:space="preserve">Realizace chodníku do Žďáru nad Metují </t>
    </r>
    <r>
      <rPr>
        <sz val="9"/>
        <rFont val="Calibri"/>
        <family val="2"/>
        <charset val="238"/>
        <scheme val="minor"/>
      </rPr>
      <t>(SoD 2899 tis., r.2019 2.366 tis.)</t>
    </r>
  </si>
  <si>
    <t>připravena žádost</t>
  </si>
  <si>
    <t>dotace 1,4 mil. Kč - revolving</t>
  </si>
  <si>
    <t xml:space="preserve"> - TDI, AD související s akcí</t>
  </si>
  <si>
    <t>Zpevnění pěšiny kolem RD Pohlovi čp. 292</t>
  </si>
  <si>
    <t>Parkoviště P+R - pozastávky z roku 2019</t>
  </si>
  <si>
    <t>org. 6579</t>
  </si>
  <si>
    <t>7.734 tis. Kč</t>
  </si>
  <si>
    <t>je v příjmech</t>
  </si>
  <si>
    <r>
      <t xml:space="preserve"> + Parkoviště P+R -  TDI, vyúčtování dotace, dokončení prací,  </t>
    </r>
    <r>
      <rPr>
        <sz val="10"/>
        <color rgb="FFFF0000"/>
        <rFont val="Calibri"/>
        <family val="2"/>
        <charset val="238"/>
        <scheme val="minor"/>
      </rPr>
      <t>plot u bytovky, lavičky</t>
    </r>
  </si>
  <si>
    <t>Vjezdy v ulici Na Sibiři, Belanová, Seifert, Martinec</t>
  </si>
  <si>
    <t>Oprava silniční obruby v Brandejsově ulici</t>
  </si>
  <si>
    <t>Studie stavebně-tech.opatření ke zvýšení bezp.silničního provozu na území města - Profesionálové</t>
  </si>
  <si>
    <t xml:space="preserve"> Dopracování studie bezp. silnič.provozu do SP</t>
  </si>
  <si>
    <t xml:space="preserve"> - PD Pěkov zastávka BUS + přechod </t>
  </si>
  <si>
    <t xml:space="preserve"> - PD ul. Nádražní - parkování </t>
  </si>
  <si>
    <t xml:space="preserve"> - PD ul. Ostašská BUS + parkování </t>
  </si>
  <si>
    <t xml:space="preserve"> - PD ul. Bělská - chodník </t>
  </si>
  <si>
    <t>Cyklotrasa Žabokrky-Velké Petrovice realizace</t>
  </si>
  <si>
    <t>org.1782</t>
  </si>
  <si>
    <t>3.520 tis. Kč</t>
  </si>
  <si>
    <t>celá dotace 7069 tis. Kč, revolving 3.500 tis. Kč</t>
  </si>
  <si>
    <t xml:space="preserve">2321 - Odvádění a čištění odpadních vod </t>
  </si>
  <si>
    <t>Rekonstrukce provzdušňování Fortex na ČOV</t>
  </si>
  <si>
    <t>z účtu obnovy ČOV</t>
  </si>
  <si>
    <t>Čištění kanalizace</t>
  </si>
  <si>
    <t>2341 - Vodní díla v zemědělské krajině</t>
  </si>
  <si>
    <t>PD mostku přes přeliv Hlavňovského rybníku</t>
  </si>
  <si>
    <t>Mostek přes přeliv Hlavňovského rybníka</t>
  </si>
  <si>
    <t xml:space="preserve">3111, 3113, 3231 - Budovy škol </t>
  </si>
  <si>
    <t>ZŠ - Oprava topného systému, výměna otopných těles</t>
  </si>
  <si>
    <t xml:space="preserve">ZŠ - Výměna ventilů na stoupačkách </t>
  </si>
  <si>
    <t>3311 - Divadelní činnost</t>
  </si>
  <si>
    <t>PD rekonstrukce divadla včetně divadelního klubu, arch. soutěž , návrh řešení</t>
  </si>
  <si>
    <t>3322, 3326 - Památky</t>
  </si>
  <si>
    <t>Oprava kříže "Krucifix s podstavcem"</t>
  </si>
  <si>
    <t>Podloubí "Radnice"</t>
  </si>
  <si>
    <t>příslib MK 160 tis. Kč</t>
  </si>
  <si>
    <t xml:space="preserve">3631 - Veřejné osvětlení </t>
  </si>
  <si>
    <t>Snížení energet. náročnosti VO Police n.Met. - realizace Elpol + TDI, AD, ….</t>
  </si>
  <si>
    <t>org.1861</t>
  </si>
  <si>
    <t>156 tis. Kč</t>
  </si>
  <si>
    <t>3412 - Sportovní zařízení v majetku obce</t>
  </si>
  <si>
    <t>Oprava víceúčelového hřiště</t>
  </si>
  <si>
    <t>Přípojka elektro pro hřiště v Pěkově</t>
  </si>
  <si>
    <t>PD sportoviště Pěkov - územní rozhodnutí</t>
  </si>
  <si>
    <t xml:space="preserve">3612 - Bytové hospodářství </t>
  </si>
  <si>
    <t>Zateplení bytového domu Na Babí 115, 116</t>
  </si>
  <si>
    <t>570, 571</t>
  </si>
  <si>
    <t>org.2783</t>
  </si>
  <si>
    <t xml:space="preserve">3635 - Územní plánování </t>
  </si>
  <si>
    <t>Změny územního plánu č. 1 a 2.</t>
  </si>
  <si>
    <t>Plán regenerace sídliště a studie využití plochy bývalé skládky za benzinovou stanicí</t>
  </si>
  <si>
    <t>3639 - Komunální služby a územní rozvoj (městské objekty)</t>
  </si>
  <si>
    <t>Oprava fasády na tělocvičně v Hlavňově</t>
  </si>
  <si>
    <t>Oprava obecní stodoly v Hlavňově</t>
  </si>
  <si>
    <t>Rozpočtová rezerva  IMŽP</t>
  </si>
  <si>
    <t xml:space="preserve">3699 - Ostatní záležitosti bydlení </t>
  </si>
  <si>
    <t>Bělská - infrastruktura pro RD</t>
  </si>
  <si>
    <t xml:space="preserve"> - Bělská - infrastruktura ostaní  - TDI… </t>
  </si>
  <si>
    <t xml:space="preserve">PD zóna Stárek, územní rozhodnutí, stavební povolení </t>
  </si>
  <si>
    <t xml:space="preserve">3722 - Sběr a svoz komunálních odpadů </t>
  </si>
  <si>
    <t>Zástěny kontejnérových stání, nová kont. stání</t>
  </si>
  <si>
    <t>Realizace překladiště - rampa</t>
  </si>
  <si>
    <t>3744 - Protierozní, protipovodňová ochrana</t>
  </si>
  <si>
    <t>Protipovodňová opatření - projekt OP ŽP</t>
  </si>
  <si>
    <t>org.8319</t>
  </si>
  <si>
    <t>2.996 tis. Kč</t>
  </si>
  <si>
    <t>Optimalizace odtokových poměrů pod Klůčkem, studie, Agroprojekce</t>
  </si>
  <si>
    <t>3745 - Péče o vzhled obcí a veřejnou zeleň</t>
  </si>
  <si>
    <t>Výsadba zeleně v extravilánu Police nad Metují, Plachty a Klůček</t>
  </si>
  <si>
    <t>org.8509</t>
  </si>
  <si>
    <t>838 tis. Kč</t>
  </si>
  <si>
    <t>4351 - Osobní asistence, pečovatelská služba</t>
  </si>
  <si>
    <t>Středisko osobní hygieny</t>
  </si>
  <si>
    <t>org.1549</t>
  </si>
  <si>
    <t>dotace 95 % - 522 tis.Kč - revolving</t>
  </si>
  <si>
    <t xml:space="preserve">PD - Přístavba domu s pečovatelskou službou </t>
  </si>
  <si>
    <t xml:space="preserve">z dotace KHK na provoz </t>
  </si>
  <si>
    <t xml:space="preserve">CELKEM </t>
  </si>
  <si>
    <t>PD - projektová dokumentace</t>
  </si>
  <si>
    <t>suma s prioritou 1:</t>
  </si>
  <si>
    <t>Pod smlouvou, podaná žádost o dotaci</t>
  </si>
  <si>
    <t>suma s prioritou 2:</t>
  </si>
  <si>
    <t>Pěkov</t>
  </si>
  <si>
    <t>Hlavňov</t>
  </si>
  <si>
    <t>Radešov</t>
  </si>
  <si>
    <t xml:space="preserve">Dotace na investice zahrnuté v příjmech rozpočtu </t>
  </si>
  <si>
    <t>Dotace ve fázi žádosti - není rozhodnutí, nejsou v příjmech, na předfinancování dotací použit revolvingový úvěr</t>
  </si>
  <si>
    <t xml:space="preserve">Ve výdajích není zateplení Na Babí, na které je příjem z mandátu 2 mil. Kč!!! </t>
  </si>
  <si>
    <t>V žádosti o dotaci je realizace akce do 31.12.2020, vyúčtování dotace 2021</t>
  </si>
  <si>
    <t>2 Součástí podkladů pro schválení rozpočtové akce je i návrh na označení rozpočtové akce, pod kterým bude sledována v rozpočtu města</t>
  </si>
  <si>
    <t>Akce na které je poskytnuta dotace jsou sledovány číslem organizace (vychází z čísla rozhodnutí o dotaci)</t>
  </si>
  <si>
    <t>Rozpočtová akce bude v rozpočtu sledována od přípravy do momentu uvedení do užívání.</t>
  </si>
  <si>
    <t>Zařazeno v návrhu rozpočtu</t>
  </si>
  <si>
    <t>V roce 2019 se realizovalo jako investice, v roce 2020 z toho nemůže být oprava</t>
  </si>
  <si>
    <t>1/2020</t>
  </si>
  <si>
    <t>2/2020</t>
  </si>
  <si>
    <t>3/2020</t>
  </si>
  <si>
    <t>4/2020</t>
  </si>
  <si>
    <t>5/2020</t>
  </si>
  <si>
    <t>6/2020</t>
  </si>
  <si>
    <t>7/2020</t>
  </si>
  <si>
    <t>8/2020</t>
  </si>
  <si>
    <t>9/2020</t>
  </si>
  <si>
    <t>10/2020</t>
  </si>
  <si>
    <t>11/2020</t>
  </si>
  <si>
    <t>12/2020</t>
  </si>
  <si>
    <t>13/2020</t>
  </si>
  <si>
    <t>14/2020</t>
  </si>
  <si>
    <t>15/2020</t>
  </si>
  <si>
    <t>16/2020</t>
  </si>
  <si>
    <t>17/2020</t>
  </si>
  <si>
    <t>18/2020</t>
  </si>
  <si>
    <t>19/2020</t>
  </si>
  <si>
    <t>20/2020</t>
  </si>
  <si>
    <t>21/2020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</si>
</sst>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* #,##0_-;\-* #,##0_-;_-* &quot;-&quot;??_-;_-@_-"/>
    <numFmt numFmtId="166" formatCode="#,##0_)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6" fillId="0" borderId="0"/>
    <xf numFmtId="164" fontId="6" fillId="0" borderId="0" applyFont="0" applyFill="0" applyBorder="0" applyAlignment="0" applyProtection="0"/>
  </cellStyleXfs>
  <cellXfs count="223">
    <xf numFmtId="0" fontId="0" fillId="0" borderId="0" xfId="0"/>
    <xf numFmtId="0" fontId="7" fillId="2" borderId="2" xfId="3" applyFont="1" applyFill="1" applyBorder="1" applyAlignment="1">
      <alignment vertical="center" wrapText="1"/>
    </xf>
    <xf numFmtId="0" fontId="7" fillId="2" borderId="3" xfId="3" applyFont="1" applyFill="1" applyBorder="1" applyAlignment="1">
      <alignment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3" xfId="4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2" borderId="5" xfId="4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8" fillId="3" borderId="6" xfId="0" applyFont="1" applyFill="1" applyBorder="1"/>
    <xf numFmtId="0" fontId="8" fillId="3" borderId="7" xfId="0" applyFont="1" applyFill="1" applyBorder="1"/>
    <xf numFmtId="0" fontId="9" fillId="4" borderId="6" xfId="3" applyFont="1" applyFill="1" applyBorder="1" applyAlignment="1">
      <alignment vertical="center" wrapText="1"/>
    </xf>
    <xf numFmtId="0" fontId="9" fillId="4" borderId="8" xfId="3" applyFont="1" applyFill="1" applyBorder="1" applyAlignment="1">
      <alignment vertical="center" wrapText="1"/>
    </xf>
    <xf numFmtId="3" fontId="8" fillId="4" borderId="9" xfId="0" applyNumberFormat="1" applyFont="1" applyFill="1" applyBorder="1"/>
    <xf numFmtId="0" fontId="10" fillId="3" borderId="8" xfId="0" applyFont="1" applyFill="1" applyBorder="1" applyAlignment="1">
      <alignment horizontal="center" vertical="center"/>
    </xf>
    <xf numFmtId="0" fontId="10" fillId="3" borderId="8" xfId="0" applyFont="1" applyFill="1" applyBorder="1"/>
    <xf numFmtId="0" fontId="10" fillId="5" borderId="7" xfId="0" applyFont="1" applyFill="1" applyBorder="1"/>
    <xf numFmtId="0" fontId="10" fillId="5" borderId="10" xfId="0" applyFont="1" applyFill="1" applyBorder="1"/>
    <xf numFmtId="0" fontId="10" fillId="0" borderId="0" xfId="0" applyFont="1"/>
    <xf numFmtId="0" fontId="8" fillId="0" borderId="11" xfId="0" applyFont="1" applyBorder="1"/>
    <xf numFmtId="0" fontId="8" fillId="0" borderId="12" xfId="0" applyFont="1" applyBorder="1"/>
    <xf numFmtId="3" fontId="8" fillId="0" borderId="11" xfId="0" applyNumberFormat="1" applyFont="1" applyBorder="1" applyAlignment="1">
      <alignment vertical="center"/>
    </xf>
    <xf numFmtId="3" fontId="11" fillId="0" borderId="13" xfId="3" applyNumberFormat="1" applyFont="1" applyBorder="1" applyAlignment="1">
      <alignment vertical="center" wrapText="1"/>
    </xf>
    <xf numFmtId="3" fontId="8" fillId="0" borderId="13" xfId="0" applyNumberFormat="1" applyFont="1" applyBorder="1"/>
    <xf numFmtId="3" fontId="8" fillId="6" borderId="14" xfId="0" applyNumberFormat="1" applyFont="1" applyFill="1" applyBorder="1"/>
    <xf numFmtId="3" fontId="8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/>
    <xf numFmtId="0" fontId="0" fillId="0" borderId="15" xfId="0" applyBorder="1"/>
    <xf numFmtId="3" fontId="11" fillId="0" borderId="11" xfId="3" applyNumberFormat="1" applyFont="1" applyBorder="1" applyAlignment="1">
      <alignment vertical="center" wrapText="1"/>
    </xf>
    <xf numFmtId="3" fontId="8" fillId="7" borderId="14" xfId="0" applyNumberFormat="1" applyFont="1" applyFill="1" applyBorder="1"/>
    <xf numFmtId="0" fontId="0" fillId="7" borderId="13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8" fillId="0" borderId="13" xfId="0" applyNumberFormat="1" applyFont="1" applyBorder="1" applyAlignment="1">
      <alignment vertical="center"/>
    </xf>
    <xf numFmtId="3" fontId="8" fillId="7" borderId="14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12" fillId="0" borderId="15" xfId="0" applyFont="1" applyBorder="1"/>
    <xf numFmtId="3" fontId="13" fillId="0" borderId="13" xfId="3" applyNumberFormat="1" applyFont="1" applyBorder="1" applyAlignment="1">
      <alignment vertical="center" wrapText="1"/>
    </xf>
    <xf numFmtId="3" fontId="11" fillId="8" borderId="13" xfId="3" applyNumberFormat="1" applyFont="1" applyFill="1" applyBorder="1" applyAlignment="1">
      <alignment vertical="center" wrapText="1"/>
    </xf>
    <xf numFmtId="3" fontId="11" fillId="9" borderId="13" xfId="3" applyNumberFormat="1" applyFont="1" applyFill="1" applyBorder="1" applyAlignment="1">
      <alignment horizontal="right" vertical="center" wrapText="1"/>
    </xf>
    <xf numFmtId="3" fontId="8" fillId="0" borderId="13" xfId="0" applyNumberFormat="1" applyFont="1" applyBorder="1" applyAlignment="1">
      <alignment horizontal="right"/>
    </xf>
    <xf numFmtId="3" fontId="8" fillId="6" borderId="13" xfId="0" applyNumberFormat="1" applyFont="1" applyFill="1" applyBorder="1" applyAlignment="1">
      <alignment horizontal="right"/>
    </xf>
    <xf numFmtId="3" fontId="8" fillId="6" borderId="13" xfId="0" applyNumberFormat="1" applyFont="1" applyFill="1" applyBorder="1"/>
    <xf numFmtId="3" fontId="11" fillId="0" borderId="16" xfId="3" applyNumberFormat="1" applyFont="1" applyBorder="1" applyAlignment="1">
      <alignment vertical="center" wrapText="1"/>
    </xf>
    <xf numFmtId="3" fontId="8" fillId="0" borderId="17" xfId="0" applyNumberFormat="1" applyFont="1" applyBorder="1"/>
    <xf numFmtId="3" fontId="8" fillId="6" borderId="18" xfId="0" applyNumberFormat="1" applyFont="1" applyFill="1" applyBorder="1"/>
    <xf numFmtId="0" fontId="8" fillId="0" borderId="19" xfId="0" applyFont="1" applyBorder="1"/>
    <xf numFmtId="0" fontId="8" fillId="0" borderId="20" xfId="0" applyFont="1" applyBorder="1"/>
    <xf numFmtId="3" fontId="11" fillId="0" borderId="19" xfId="3" applyNumberFormat="1" applyFont="1" applyBorder="1" applyAlignment="1">
      <alignment vertical="center" wrapText="1"/>
    </xf>
    <xf numFmtId="3" fontId="8" fillId="0" borderId="21" xfId="0" applyNumberFormat="1" applyFont="1" applyBorder="1"/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3" borderId="24" xfId="0" applyFont="1" applyFill="1" applyBorder="1"/>
    <xf numFmtId="0" fontId="8" fillId="3" borderId="25" xfId="0" applyFont="1" applyFill="1" applyBorder="1"/>
    <xf numFmtId="3" fontId="8" fillId="4" borderId="27" xfId="0" applyNumberFormat="1" applyFont="1" applyFill="1" applyBorder="1"/>
    <xf numFmtId="0" fontId="0" fillId="3" borderId="26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12" fillId="5" borderId="25" xfId="0" applyFont="1" applyFill="1" applyBorder="1"/>
    <xf numFmtId="0" fontId="8" fillId="0" borderId="15" xfId="0" applyFont="1" applyBorder="1"/>
    <xf numFmtId="3" fontId="11" fillId="0" borderId="13" xfId="3" applyNumberFormat="1" applyFont="1" applyBorder="1" applyAlignment="1">
      <alignment horizontal="right" vertical="center" wrapText="1"/>
    </xf>
    <xf numFmtId="3" fontId="8" fillId="6" borderId="14" xfId="0" applyNumberFormat="1" applyFont="1" applyFill="1" applyBorder="1" applyAlignment="1">
      <alignment horizontal="right"/>
    </xf>
    <xf numFmtId="3" fontId="11" fillId="8" borderId="13" xfId="3" applyNumberFormat="1" applyFont="1" applyFill="1" applyBorder="1" applyAlignment="1">
      <alignment horizontal="right" vertical="center" wrapText="1"/>
    </xf>
    <xf numFmtId="0" fontId="15" fillId="10" borderId="15" xfId="0" applyFont="1" applyFill="1" applyBorder="1" applyAlignment="1">
      <alignment wrapText="1"/>
    </xf>
    <xf numFmtId="3" fontId="0" fillId="0" borderId="0" xfId="0" applyNumberFormat="1"/>
    <xf numFmtId="3" fontId="8" fillId="7" borderId="14" xfId="0" applyNumberFormat="1" applyFont="1" applyFill="1" applyBorder="1" applyAlignment="1">
      <alignment horizontal="right"/>
    </xf>
    <xf numFmtId="0" fontId="16" fillId="0" borderId="13" xfId="0" applyFont="1" applyBorder="1" applyAlignment="1">
      <alignment horizontal="center" vertical="center"/>
    </xf>
    <xf numFmtId="0" fontId="15" fillId="11" borderId="15" xfId="0" applyFont="1" applyFill="1" applyBorder="1"/>
    <xf numFmtId="3" fontId="13" fillId="0" borderId="13" xfId="3" applyNumberFormat="1" applyFont="1" applyBorder="1" applyAlignment="1">
      <alignment horizontal="right" vertical="center" wrapText="1"/>
    </xf>
    <xf numFmtId="3" fontId="13" fillId="0" borderId="13" xfId="0" applyNumberFormat="1" applyFont="1" applyBorder="1" applyAlignment="1">
      <alignment horizontal="right"/>
    </xf>
    <xf numFmtId="3" fontId="13" fillId="7" borderId="14" xfId="0" applyNumberFormat="1" applyFont="1" applyFill="1" applyBorder="1" applyAlignment="1">
      <alignment horizontal="right"/>
    </xf>
    <xf numFmtId="3" fontId="13" fillId="0" borderId="11" xfId="3" applyNumberFormat="1" applyFont="1" applyBorder="1" applyAlignment="1">
      <alignment vertical="center" wrapText="1"/>
    </xf>
    <xf numFmtId="3" fontId="13" fillId="6" borderId="14" xfId="0" applyNumberFormat="1" applyFont="1" applyFill="1" applyBorder="1" applyAlignment="1">
      <alignment horizontal="right"/>
    </xf>
    <xf numFmtId="0" fontId="3" fillId="0" borderId="0" xfId="0" applyFont="1"/>
    <xf numFmtId="3" fontId="8" fillId="0" borderId="13" xfId="0" applyNumberFormat="1" applyFont="1" applyBorder="1" applyAlignment="1">
      <alignment horizontal="right" vertical="center"/>
    </xf>
    <xf numFmtId="3" fontId="17" fillId="0" borderId="13" xfId="0" applyNumberFormat="1" applyFont="1" applyBorder="1" applyAlignment="1">
      <alignment horizontal="right"/>
    </xf>
    <xf numFmtId="3" fontId="8" fillId="6" borderId="29" xfId="0" applyNumberFormat="1" applyFont="1" applyFill="1" applyBorder="1" applyAlignment="1">
      <alignment horizontal="right"/>
    </xf>
    <xf numFmtId="3" fontId="18" fillId="0" borderId="11" xfId="3" applyNumberFormat="1" applyFont="1" applyBorder="1" applyAlignment="1">
      <alignment vertical="center" wrapText="1"/>
    </xf>
    <xf numFmtId="3" fontId="18" fillId="8" borderId="13" xfId="3" applyNumberFormat="1" applyFont="1" applyFill="1" applyBorder="1" applyAlignment="1">
      <alignment horizontal="right" vertical="center" wrapText="1"/>
    </xf>
    <xf numFmtId="3" fontId="18" fillId="0" borderId="13" xfId="3" applyNumberFormat="1" applyFont="1" applyBorder="1" applyAlignment="1">
      <alignment horizontal="right" vertical="center" wrapText="1"/>
    </xf>
    <xf numFmtId="0" fontId="8" fillId="0" borderId="16" xfId="0" applyFont="1" applyBorder="1"/>
    <xf numFmtId="0" fontId="8" fillId="0" borderId="30" xfId="0" applyFont="1" applyBorder="1"/>
    <xf numFmtId="3" fontId="11" fillId="0" borderId="31" xfId="3" applyNumberFormat="1" applyFont="1" applyBorder="1" applyAlignment="1">
      <alignment vertical="center" wrapText="1"/>
    </xf>
    <xf numFmtId="3" fontId="11" fillId="0" borderId="32" xfId="3" applyNumberFormat="1" applyFont="1" applyBorder="1" applyAlignment="1">
      <alignment horizontal="right" vertical="center" wrapText="1"/>
    </xf>
    <xf numFmtId="3" fontId="17" fillId="0" borderId="32" xfId="0" applyNumberFormat="1" applyFont="1" applyBorder="1" applyAlignment="1">
      <alignment horizontal="right"/>
    </xf>
    <xf numFmtId="3" fontId="8" fillId="7" borderId="0" xfId="0" applyNumberFormat="1" applyFont="1" applyFill="1" applyAlignment="1">
      <alignment horizontal="right"/>
    </xf>
    <xf numFmtId="0" fontId="0" fillId="7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5" fillId="11" borderId="30" xfId="0" applyFont="1" applyFill="1" applyBorder="1"/>
    <xf numFmtId="0" fontId="0" fillId="10" borderId="0" xfId="0" applyFill="1"/>
    <xf numFmtId="0" fontId="8" fillId="3" borderId="8" xfId="0" applyFont="1" applyFill="1" applyBorder="1"/>
    <xf numFmtId="3" fontId="9" fillId="4" borderId="8" xfId="3" applyNumberFormat="1" applyFont="1" applyFill="1" applyBorder="1" applyAlignment="1">
      <alignment vertical="center" wrapText="1"/>
    </xf>
    <xf numFmtId="3" fontId="8" fillId="4" borderId="8" xfId="0" applyNumberFormat="1" applyFont="1" applyFill="1" applyBorder="1"/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2" fillId="5" borderId="10" xfId="0" applyFont="1" applyFill="1" applyBorder="1"/>
    <xf numFmtId="0" fontId="8" fillId="0" borderId="13" xfId="0" applyFont="1" applyBorder="1"/>
    <xf numFmtId="3" fontId="11" fillId="0" borderId="13" xfId="3" applyNumberFormat="1" applyFont="1" applyBorder="1" applyAlignment="1">
      <alignment horizontal="left" vertical="center" wrapText="1"/>
    </xf>
    <xf numFmtId="3" fontId="8" fillId="6" borderId="13" xfId="0" applyNumberFormat="1" applyFont="1" applyFill="1" applyBorder="1" applyAlignment="1">
      <alignment vertical="center"/>
    </xf>
    <xf numFmtId="0" fontId="15" fillId="0" borderId="15" xfId="0" applyFont="1" applyBorder="1" applyAlignment="1">
      <alignment wrapText="1"/>
    </xf>
    <xf numFmtId="0" fontId="8" fillId="0" borderId="21" xfId="0" applyFont="1" applyBorder="1"/>
    <xf numFmtId="3" fontId="11" fillId="0" borderId="21" xfId="3" applyNumberFormat="1" applyFont="1" applyBorder="1" applyAlignment="1">
      <alignment horizontal="left" vertical="center" wrapText="1"/>
    </xf>
    <xf numFmtId="3" fontId="13" fillId="0" borderId="21" xfId="3" applyNumberFormat="1" applyFont="1" applyBorder="1" applyAlignment="1">
      <alignment horizontal="right" vertical="center" wrapText="1"/>
    </xf>
    <xf numFmtId="3" fontId="8" fillId="0" borderId="21" xfId="0" applyNumberFormat="1" applyFont="1" applyBorder="1" applyAlignment="1">
      <alignment vertical="center"/>
    </xf>
    <xf numFmtId="3" fontId="8" fillId="7" borderId="21" xfId="0" applyNumberFormat="1" applyFont="1" applyFill="1" applyBorder="1" applyAlignment="1">
      <alignment vertical="center"/>
    </xf>
    <xf numFmtId="0" fontId="15" fillId="0" borderId="23" xfId="0" applyFont="1" applyBorder="1" applyAlignment="1">
      <alignment wrapText="1"/>
    </xf>
    <xf numFmtId="0" fontId="2" fillId="0" borderId="0" xfId="0" applyFont="1"/>
    <xf numFmtId="3" fontId="9" fillId="4" borderId="24" xfId="3" applyNumberFormat="1" applyFont="1" applyFill="1" applyBorder="1" applyAlignment="1">
      <alignment vertical="center" wrapText="1"/>
    </xf>
    <xf numFmtId="3" fontId="9" fillId="4" borderId="26" xfId="3" applyNumberFormat="1" applyFont="1" applyFill="1" applyBorder="1" applyAlignment="1">
      <alignment vertical="center" wrapText="1"/>
    </xf>
    <xf numFmtId="3" fontId="11" fillId="9" borderId="17" xfId="3" applyNumberFormat="1" applyFont="1" applyFill="1" applyBorder="1" applyAlignment="1">
      <alignment horizontal="right" vertical="center" wrapText="1"/>
    </xf>
    <xf numFmtId="3" fontId="8" fillId="0" borderId="17" xfId="0" applyNumberFormat="1" applyFont="1" applyBorder="1" applyAlignment="1">
      <alignment horizontal="right"/>
    </xf>
    <xf numFmtId="3" fontId="8" fillId="6" borderId="34" xfId="0" applyNumberFormat="1" applyFont="1" applyFill="1" applyBorder="1" applyAlignment="1">
      <alignment horizontal="right"/>
    </xf>
    <xf numFmtId="0" fontId="12" fillId="0" borderId="30" xfId="0" applyFont="1" applyBorder="1"/>
    <xf numFmtId="3" fontId="9" fillId="4" borderId="6" xfId="3" applyNumberFormat="1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9" fillId="5" borderId="10" xfId="0" applyFont="1" applyFill="1" applyBorder="1"/>
    <xf numFmtId="3" fontId="11" fillId="6" borderId="11" xfId="3" applyNumberFormat="1" applyFont="1" applyFill="1" applyBorder="1" applyAlignment="1">
      <alignment vertical="center" wrapText="1"/>
    </xf>
    <xf numFmtId="3" fontId="9" fillId="6" borderId="13" xfId="3" applyNumberFormat="1" applyFont="1" applyFill="1" applyBorder="1" applyAlignment="1">
      <alignment vertical="center" wrapText="1"/>
    </xf>
    <xf numFmtId="0" fontId="19" fillId="0" borderId="15" xfId="0" applyFont="1" applyBorder="1"/>
    <xf numFmtId="3" fontId="11" fillId="6" borderId="13" xfId="3" applyNumberFormat="1" applyFont="1" applyFill="1" applyBorder="1" applyAlignment="1">
      <alignment vertical="center" wrapText="1"/>
    </xf>
    <xf numFmtId="3" fontId="11" fillId="6" borderId="26" xfId="3" applyNumberFormat="1" applyFont="1" applyFill="1" applyBorder="1" applyAlignment="1">
      <alignment vertical="center" wrapText="1"/>
    </xf>
    <xf numFmtId="3" fontId="9" fillId="6" borderId="26" xfId="3" applyNumberFormat="1" applyFont="1" applyFill="1" applyBorder="1" applyAlignment="1">
      <alignment vertical="center" wrapText="1"/>
    </xf>
    <xf numFmtId="3" fontId="8" fillId="6" borderId="27" xfId="0" applyNumberFormat="1" applyFont="1" applyFill="1" applyBorder="1"/>
    <xf numFmtId="3" fontId="8" fillId="6" borderId="1" xfId="0" applyNumberFormat="1" applyFont="1" applyFill="1" applyBorder="1"/>
    <xf numFmtId="0" fontId="8" fillId="3" borderId="10" xfId="0" applyFont="1" applyFill="1" applyBorder="1"/>
    <xf numFmtId="3" fontId="9" fillId="4" borderId="8" xfId="3" applyNumberFormat="1" applyFont="1" applyFill="1" applyBorder="1" applyAlignment="1">
      <alignment horizontal="right" vertical="center" wrapText="1"/>
    </xf>
    <xf numFmtId="3" fontId="8" fillId="4" borderId="9" xfId="0" applyNumberFormat="1" applyFont="1" applyFill="1" applyBorder="1" applyAlignment="1">
      <alignment horizontal="right"/>
    </xf>
    <xf numFmtId="3" fontId="8" fillId="0" borderId="24" xfId="0" applyNumberFormat="1" applyFont="1" applyBorder="1" applyAlignment="1">
      <alignment vertical="center"/>
    </xf>
    <xf numFmtId="3" fontId="8" fillId="7" borderId="29" xfId="0" applyNumberFormat="1" applyFont="1" applyFill="1" applyBorder="1" applyAlignment="1">
      <alignment horizontal="right"/>
    </xf>
    <xf numFmtId="0" fontId="8" fillId="0" borderId="23" xfId="0" applyFont="1" applyBorder="1"/>
    <xf numFmtId="3" fontId="8" fillId="0" borderId="19" xfId="0" applyNumberFormat="1" applyFont="1" applyBorder="1" applyAlignment="1">
      <alignment vertical="center"/>
    </xf>
    <xf numFmtId="3" fontId="8" fillId="0" borderId="35" xfId="0" applyNumberFormat="1" applyFont="1" applyBorder="1" applyAlignment="1">
      <alignment horizontal="right"/>
    </xf>
    <xf numFmtId="3" fontId="8" fillId="7" borderId="1" xfId="0" applyNumberFormat="1" applyFont="1" applyFill="1" applyBorder="1" applyAlignment="1">
      <alignment horizontal="right"/>
    </xf>
    <xf numFmtId="0" fontId="0" fillId="7" borderId="21" xfId="0" applyFill="1" applyBorder="1" applyAlignment="1">
      <alignment horizontal="center" vertical="center"/>
    </xf>
    <xf numFmtId="0" fontId="15" fillId="10" borderId="23" xfId="0" applyFont="1" applyFill="1" applyBorder="1" applyAlignment="1">
      <alignment wrapText="1"/>
    </xf>
    <xf numFmtId="0" fontId="8" fillId="3" borderId="31" xfId="0" applyFont="1" applyFill="1" applyBorder="1"/>
    <xf numFmtId="0" fontId="8" fillId="3" borderId="36" xfId="0" applyFont="1" applyFill="1" applyBorder="1"/>
    <xf numFmtId="3" fontId="9" fillId="4" borderId="31" xfId="3" applyNumberFormat="1" applyFont="1" applyFill="1" applyBorder="1" applyAlignment="1">
      <alignment vertical="center" wrapText="1"/>
    </xf>
    <xf numFmtId="3" fontId="9" fillId="4" borderId="32" xfId="3" applyNumberFormat="1" applyFont="1" applyFill="1" applyBorder="1" applyAlignment="1">
      <alignment vertical="center" wrapText="1"/>
    </xf>
    <xf numFmtId="3" fontId="8" fillId="4" borderId="37" xfId="0" applyNumberFormat="1" applyFont="1" applyFill="1" applyBorder="1"/>
    <xf numFmtId="3" fontId="8" fillId="7" borderId="29" xfId="0" applyNumberFormat="1" applyFont="1" applyFill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3" fontId="11" fillId="0" borderId="17" xfId="3" applyNumberFormat="1" applyFont="1" applyBorder="1" applyAlignment="1">
      <alignment horizontal="right" vertical="center" wrapText="1"/>
    </xf>
    <xf numFmtId="0" fontId="15" fillId="5" borderId="10" xfId="0" applyFont="1" applyFill="1" applyBorder="1"/>
    <xf numFmtId="0" fontId="15" fillId="0" borderId="15" xfId="0" applyFont="1" applyBorder="1"/>
    <xf numFmtId="3" fontId="13" fillId="8" borderId="13" xfId="3" applyNumberFormat="1" applyFont="1" applyFill="1" applyBorder="1" applyAlignment="1">
      <alignment horizontal="right" vertical="center" wrapText="1"/>
    </xf>
    <xf numFmtId="3" fontId="11" fillId="8" borderId="21" xfId="3" applyNumberFormat="1" applyFont="1" applyFill="1" applyBorder="1" applyAlignment="1">
      <alignment horizontal="right" vertical="center" wrapText="1"/>
    </xf>
    <xf numFmtId="3" fontId="8" fillId="6" borderId="21" xfId="0" applyNumberFormat="1" applyFont="1" applyFill="1" applyBorder="1"/>
    <xf numFmtId="0" fontId="15" fillId="0" borderId="23" xfId="0" applyFont="1" applyBorder="1"/>
    <xf numFmtId="3" fontId="8" fillId="4" borderId="26" xfId="0" applyNumberFormat="1" applyFont="1" applyFill="1" applyBorder="1"/>
    <xf numFmtId="0" fontId="15" fillId="5" borderId="25" xfId="0" applyFont="1" applyFill="1" applyBorder="1"/>
    <xf numFmtId="3" fontId="8" fillId="0" borderId="32" xfId="0" applyNumberFormat="1" applyFont="1" applyBorder="1"/>
    <xf numFmtId="3" fontId="11" fillId="0" borderId="39" xfId="3" applyNumberFormat="1" applyFont="1" applyBorder="1" applyAlignment="1">
      <alignment vertical="center" wrapText="1"/>
    </xf>
    <xf numFmtId="3" fontId="8" fillId="0" borderId="35" xfId="0" applyNumberFormat="1" applyFont="1" applyBorder="1"/>
    <xf numFmtId="0" fontId="12" fillId="0" borderId="23" xfId="0" applyFont="1" applyBorder="1"/>
    <xf numFmtId="3" fontId="11" fillId="9" borderId="13" xfId="3" applyNumberFormat="1" applyFont="1" applyFill="1" applyBorder="1" applyAlignment="1">
      <alignment vertical="center" wrapText="1"/>
    </xf>
    <xf numFmtId="0" fontId="17" fillId="0" borderId="16" xfId="0" applyFont="1" applyBorder="1"/>
    <xf numFmtId="0" fontId="17" fillId="0" borderId="30" xfId="0" applyFont="1" applyBorder="1"/>
    <xf numFmtId="3" fontId="18" fillId="0" borderId="16" xfId="3" applyNumberFormat="1" applyFont="1" applyBorder="1" applyAlignment="1">
      <alignment vertical="center" wrapText="1"/>
    </xf>
    <xf numFmtId="3" fontId="18" fillId="0" borderId="17" xfId="3" applyNumberFormat="1" applyFont="1" applyBorder="1" applyAlignment="1">
      <alignment vertical="center" wrapText="1"/>
    </xf>
    <xf numFmtId="3" fontId="17" fillId="0" borderId="17" xfId="0" applyNumberFormat="1" applyFont="1" applyBorder="1"/>
    <xf numFmtId="3" fontId="17" fillId="6" borderId="18" xfId="0" applyNumberFormat="1" applyFont="1" applyFill="1" applyBorder="1"/>
    <xf numFmtId="3" fontId="8" fillId="0" borderId="19" xfId="0" applyNumberFormat="1" applyFont="1" applyBorder="1" applyAlignment="1">
      <alignment vertical="center" wrapText="1"/>
    </xf>
    <xf numFmtId="3" fontId="11" fillId="0" borderId="21" xfId="3" applyNumberFormat="1" applyFont="1" applyBorder="1" applyAlignment="1">
      <alignment horizontal="right" vertical="center" wrapText="1"/>
    </xf>
    <xf numFmtId="3" fontId="8" fillId="0" borderId="21" xfId="0" applyNumberFormat="1" applyFont="1" applyBorder="1" applyAlignment="1">
      <alignment horizontal="right" vertical="center"/>
    </xf>
    <xf numFmtId="3" fontId="8" fillId="7" borderId="22" xfId="0" applyNumberFormat="1" applyFont="1" applyFill="1" applyBorder="1" applyAlignment="1">
      <alignment horizontal="right" vertical="center"/>
    </xf>
    <xf numFmtId="3" fontId="9" fillId="4" borderId="26" xfId="3" applyNumberFormat="1" applyFont="1" applyFill="1" applyBorder="1" applyAlignment="1">
      <alignment horizontal="right" vertical="center" wrapText="1"/>
    </xf>
    <xf numFmtId="3" fontId="8" fillId="4" borderId="27" xfId="0" applyNumberFormat="1" applyFont="1" applyFill="1" applyBorder="1" applyAlignment="1">
      <alignment horizontal="right"/>
    </xf>
    <xf numFmtId="3" fontId="8" fillId="6" borderId="18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/>
    </xf>
    <xf numFmtId="3" fontId="20" fillId="0" borderId="11" xfId="0" applyNumberFormat="1" applyFont="1" applyBorder="1" applyAlignment="1">
      <alignment vertical="center" wrapText="1"/>
    </xf>
    <xf numFmtId="0" fontId="8" fillId="0" borderId="33" xfId="0" applyFont="1" applyBorder="1"/>
    <xf numFmtId="3" fontId="20" fillId="0" borderId="19" xfId="0" applyNumberFormat="1" applyFont="1" applyBorder="1" applyAlignment="1">
      <alignment vertical="center" wrapText="1"/>
    </xf>
    <xf numFmtId="3" fontId="11" fillId="0" borderId="21" xfId="3" applyNumberFormat="1" applyFont="1" applyBorder="1" applyAlignment="1">
      <alignment horizontal="right" wrapText="1"/>
    </xf>
    <xf numFmtId="3" fontId="8" fillId="0" borderId="21" xfId="0" applyNumberFormat="1" applyFont="1" applyBorder="1" applyAlignment="1">
      <alignment horizontal="right"/>
    </xf>
    <xf numFmtId="3" fontId="8" fillId="6" borderId="22" xfId="0" applyNumberFormat="1" applyFont="1" applyFill="1" applyBorder="1" applyAlignment="1">
      <alignment horizontal="right"/>
    </xf>
    <xf numFmtId="0" fontId="8" fillId="3" borderId="28" xfId="0" applyFont="1" applyFill="1" applyBorder="1"/>
    <xf numFmtId="3" fontId="8" fillId="4" borderId="26" xfId="0" applyNumberFormat="1" applyFont="1" applyFill="1" applyBorder="1" applyAlignment="1">
      <alignment horizontal="right"/>
    </xf>
    <xf numFmtId="3" fontId="8" fillId="0" borderId="16" xfId="0" applyNumberFormat="1" applyFont="1" applyBorder="1" applyAlignment="1">
      <alignment vertical="center" wrapText="1"/>
    </xf>
    <xf numFmtId="3" fontId="8" fillId="7" borderId="18" xfId="0" applyNumberFormat="1" applyFont="1" applyFill="1" applyBorder="1" applyAlignment="1">
      <alignment horizontal="right" vertical="center"/>
    </xf>
    <xf numFmtId="0" fontId="15" fillId="10" borderId="15" xfId="0" applyFont="1" applyFill="1" applyBorder="1"/>
    <xf numFmtId="3" fontId="8" fillId="0" borderId="21" xfId="0" applyNumberFormat="1" applyFont="1" applyBorder="1" applyAlignment="1">
      <alignment vertical="center" wrapText="1"/>
    </xf>
    <xf numFmtId="0" fontId="15" fillId="11" borderId="23" xfId="0" applyFont="1" applyFill="1" applyBorder="1" applyAlignment="1">
      <alignment wrapText="1"/>
    </xf>
    <xf numFmtId="0" fontId="21" fillId="12" borderId="39" xfId="0" applyFont="1" applyFill="1" applyBorder="1"/>
    <xf numFmtId="0" fontId="21" fillId="12" borderId="40" xfId="0" applyFont="1" applyFill="1" applyBorder="1"/>
    <xf numFmtId="3" fontId="9" fillId="12" borderId="39" xfId="0" applyNumberFormat="1" applyFont="1" applyFill="1" applyBorder="1" applyAlignment="1">
      <alignment vertical="center"/>
    </xf>
    <xf numFmtId="3" fontId="21" fillId="13" borderId="35" xfId="0" applyNumberFormat="1" applyFont="1" applyFill="1" applyBorder="1" applyAlignment="1">
      <alignment vertical="center"/>
    </xf>
    <xf numFmtId="0" fontId="0" fillId="14" borderId="35" xfId="0" applyFill="1" applyBorder="1"/>
    <xf numFmtId="0" fontId="0" fillId="14" borderId="35" xfId="0" applyFill="1" applyBorder="1" applyAlignment="1">
      <alignment horizontal="center" vertical="center"/>
    </xf>
    <xf numFmtId="0" fontId="0" fillId="14" borderId="40" xfId="0" applyFill="1" applyBorder="1"/>
    <xf numFmtId="0" fontId="12" fillId="5" borderId="41" xfId="0" applyFont="1" applyFill="1" applyBorder="1"/>
    <xf numFmtId="0" fontId="0" fillId="0" borderId="0" xfId="0" applyAlignment="1">
      <alignment vertical="center"/>
    </xf>
    <xf numFmtId="0" fontId="22" fillId="0" borderId="39" xfId="0" applyFont="1" applyBorder="1" applyAlignment="1">
      <alignment vertical="center"/>
    </xf>
    <xf numFmtId="165" fontId="23" fillId="0" borderId="42" xfId="1" applyNumberFormat="1" applyFont="1" applyBorder="1"/>
    <xf numFmtId="0" fontId="0" fillId="7" borderId="13" xfId="0" applyFill="1" applyBorder="1"/>
    <xf numFmtId="0" fontId="0" fillId="0" borderId="13" xfId="0" applyBorder="1" applyAlignment="1">
      <alignment vertical="center"/>
    </xf>
    <xf numFmtId="0" fontId="0" fillId="0" borderId="13" xfId="0" applyBorder="1"/>
    <xf numFmtId="0" fontId="22" fillId="0" borderId="26" xfId="0" applyFont="1" applyBorder="1" applyAlignment="1">
      <alignment vertical="center"/>
    </xf>
    <xf numFmtId="165" fontId="23" fillId="0" borderId="26" xfId="1" applyNumberFormat="1" applyFont="1" applyBorder="1"/>
    <xf numFmtId="0" fontId="0" fillId="8" borderId="13" xfId="0" applyFill="1" applyBorder="1"/>
    <xf numFmtId="3" fontId="0" fillId="0" borderId="13" xfId="0" applyNumberFormat="1" applyBorder="1"/>
    <xf numFmtId="165" fontId="24" fillId="0" borderId="0" xfId="0" applyNumberFormat="1" applyFont="1"/>
    <xf numFmtId="0" fontId="0" fillId="9" borderId="13" xfId="0" applyFill="1" applyBorder="1"/>
    <xf numFmtId="165" fontId="0" fillId="0" borderId="0" xfId="0" applyNumberFormat="1"/>
    <xf numFmtId="0" fontId="0" fillId="15" borderId="13" xfId="0" applyFill="1" applyBorder="1"/>
    <xf numFmtId="3" fontId="0" fillId="11" borderId="0" xfId="0" applyNumberFormat="1" applyFill="1"/>
    <xf numFmtId="0" fontId="0" fillId="0" borderId="0" xfId="0" applyAlignment="1">
      <alignment vertical="center" wrapText="1"/>
    </xf>
    <xf numFmtId="3" fontId="0" fillId="10" borderId="0" xfId="0" applyNumberFormat="1" applyFill="1"/>
    <xf numFmtId="166" fontId="0" fillId="0" borderId="0" xfId="0" applyNumberFormat="1"/>
    <xf numFmtId="0" fontId="25" fillId="0" borderId="0" xfId="0" applyFont="1"/>
    <xf numFmtId="0" fontId="0" fillId="0" borderId="0" xfId="0" applyFill="1"/>
    <xf numFmtId="0" fontId="0" fillId="16" borderId="13" xfId="0" applyFill="1" applyBorder="1" applyAlignment="1">
      <alignment horizontal="center" vertical="center"/>
    </xf>
    <xf numFmtId="0" fontId="0" fillId="16" borderId="0" xfId="0" applyFill="1"/>
    <xf numFmtId="17" fontId="0" fillId="0" borderId="0" xfId="0" applyNumberFormat="1"/>
    <xf numFmtId="0" fontId="10" fillId="5" borderId="8" xfId="0" applyFont="1" applyFill="1" applyBorder="1"/>
    <xf numFmtId="49" fontId="0" fillId="0" borderId="13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3" fontId="9" fillId="4" borderId="24" xfId="3" applyNumberFormat="1" applyFont="1" applyFill="1" applyBorder="1" applyAlignment="1">
      <alignment horizontal="left" vertical="center" wrapText="1"/>
    </xf>
    <xf numFmtId="3" fontId="9" fillId="4" borderId="26" xfId="3" applyNumberFormat="1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5">
    <cellStyle name="Čárka" xfId="1" builtinId="3"/>
    <cellStyle name="Čárka 3 2" xfId="4"/>
    <cellStyle name="Normální" xfId="0" builtinId="0"/>
    <cellStyle name="normální 2 3 2" xfId="2"/>
    <cellStyle name="Normální 5 2" xfId="3"/>
  </cellStyles>
  <dxfs count="13"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alohaPC/DOKUMENTY/Rozpo&#269;et/Rozpocet_2020/Rozpocet_2020_navrh3_RM_2_2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"/>
      <sheetName val="Výdaje "/>
      <sheetName val="IMŽP_investice"/>
      <sheetName val="IMŽP_Lesy"/>
      <sheetName val="IMŽP_odpady, ochrana"/>
      <sheetName val="IMZP_Uzemni_rozvoj"/>
      <sheetName val="Nebyty"/>
      <sheetName val="CKV Pellyho domy - INFO"/>
      <sheetName val="CKV Pellyho domy - DIVADLO"/>
      <sheetName val="CKV Pellyho domy - KINO"/>
      <sheetName val="CKV Pellyho domy"/>
      <sheetName val="CKV SPORT"/>
      <sheetName val="Ostatni_ KULTURA"/>
      <sheetName val=" MUZEUM PM"/>
      <sheetName val="Příměstské tábory"/>
      <sheetName val="Ostatni_sluzby"/>
      <sheetName val="SOC"/>
      <sheetName val="Hasici"/>
      <sheetName val="MP"/>
      <sheetName val="PO_MS"/>
      <sheetName val="PO_ZS"/>
      <sheetName val="PO_ZUS"/>
      <sheetName val="PO_Knihovna"/>
      <sheetName val="MěÚ"/>
      <sheetName val="Granty"/>
      <sheetName val="ČOV_rezerva"/>
      <sheetName val="DPH"/>
      <sheetName val="Dotac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tabSelected="1" zoomScale="110" zoomScaleNormal="110" workbookViewId="0">
      <pane ySplit="2" topLeftCell="A53" activePane="bottomLeft" state="frozen"/>
      <selection activeCell="L3" sqref="L3"/>
      <selection pane="bottomLeft" activeCell="J77" sqref="J77"/>
    </sheetView>
  </sheetViews>
  <sheetFormatPr defaultColWidth="9.140625" defaultRowHeight="15" x14ac:dyDescent="0.25"/>
  <cols>
    <col min="1" max="1" width="5.28515625" customWidth="1"/>
    <col min="2" max="2" width="5.42578125" customWidth="1"/>
    <col min="3" max="3" width="42.85546875" customWidth="1"/>
    <col min="4" max="4" width="13.85546875" customWidth="1"/>
    <col min="5" max="5" width="9.140625" customWidth="1"/>
    <col min="6" max="6" width="10.85546875" customWidth="1"/>
    <col min="7" max="7" width="17" customWidth="1"/>
    <col min="8" max="9" width="9.140625" customWidth="1"/>
    <col min="10" max="10" width="13.28515625" customWidth="1"/>
    <col min="13" max="13" width="10.28515625" bestFit="1" customWidth="1"/>
  </cols>
  <sheetData>
    <row r="1" spans="1:16" ht="23.25" customHeight="1" thickBot="1" x14ac:dyDescent="0.3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6" ht="42.75" customHeight="1" thickBot="1" x14ac:dyDescent="0.3">
      <c r="A2" s="1" t="s">
        <v>1</v>
      </c>
      <c r="B2" s="2" t="s">
        <v>2</v>
      </c>
      <c r="C2" s="3" t="s">
        <v>3</v>
      </c>
      <c r="D2" s="4" t="s">
        <v>130</v>
      </c>
      <c r="E2" s="4" t="s">
        <v>4</v>
      </c>
      <c r="F2" s="4" t="s">
        <v>5</v>
      </c>
      <c r="G2" s="5" t="s">
        <v>6</v>
      </c>
      <c r="H2" s="4" t="s">
        <v>7</v>
      </c>
      <c r="I2" s="6" t="s">
        <v>8</v>
      </c>
      <c r="J2" s="6" t="s">
        <v>9</v>
      </c>
      <c r="K2" s="7" t="s">
        <v>10</v>
      </c>
    </row>
    <row r="3" spans="1:16" s="17" customFormat="1" ht="12.75" x14ac:dyDescent="0.2">
      <c r="A3" s="8"/>
      <c r="B3" s="9"/>
      <c r="C3" s="10" t="s">
        <v>11</v>
      </c>
      <c r="D3" s="11"/>
      <c r="E3" s="11"/>
      <c r="F3" s="12"/>
      <c r="G3" s="13"/>
      <c r="H3" s="14"/>
      <c r="I3" s="15"/>
      <c r="J3" s="214"/>
      <c r="K3" s="16"/>
    </row>
    <row r="4" spans="1:16" x14ac:dyDescent="0.25">
      <c r="A4" s="18">
        <v>2212</v>
      </c>
      <c r="B4" s="19">
        <v>6121</v>
      </c>
      <c r="C4" s="20" t="s">
        <v>12</v>
      </c>
      <c r="D4" s="21">
        <v>200000</v>
      </c>
      <c r="E4" s="22"/>
      <c r="F4" s="23"/>
      <c r="G4" s="24">
        <v>1</v>
      </c>
      <c r="H4" s="25" t="s">
        <v>13</v>
      </c>
      <c r="I4" s="26"/>
      <c r="J4" s="215" t="s">
        <v>132</v>
      </c>
      <c r="K4" s="27"/>
    </row>
    <row r="5" spans="1:16" x14ac:dyDescent="0.25">
      <c r="A5" s="18">
        <v>2212</v>
      </c>
      <c r="B5" s="19">
        <v>6121</v>
      </c>
      <c r="C5" s="28" t="s">
        <v>14</v>
      </c>
      <c r="D5" s="21">
        <v>110000</v>
      </c>
      <c r="E5" s="22">
        <v>193600</v>
      </c>
      <c r="F5" s="29">
        <v>100000</v>
      </c>
      <c r="G5" s="30">
        <v>1</v>
      </c>
      <c r="H5" s="25" t="s">
        <v>15</v>
      </c>
      <c r="I5" s="31">
        <v>523</v>
      </c>
      <c r="J5" s="215" t="s">
        <v>133</v>
      </c>
      <c r="K5" s="27"/>
    </row>
    <row r="6" spans="1:16" ht="24.75" customHeight="1" x14ac:dyDescent="0.25">
      <c r="A6" s="18">
        <v>2212</v>
      </c>
      <c r="B6" s="19">
        <v>6121</v>
      </c>
      <c r="C6" s="28" t="s">
        <v>16</v>
      </c>
      <c r="D6" s="21">
        <v>400000</v>
      </c>
      <c r="E6" s="32">
        <v>423500</v>
      </c>
      <c r="F6" s="33">
        <v>400000</v>
      </c>
      <c r="G6" s="30">
        <v>1</v>
      </c>
      <c r="H6" s="25" t="s">
        <v>13</v>
      </c>
      <c r="I6" s="31"/>
      <c r="J6" s="215" t="s">
        <v>134</v>
      </c>
      <c r="K6" s="27"/>
      <c r="P6" s="213"/>
    </row>
    <row r="7" spans="1:16" ht="24.75" customHeight="1" x14ac:dyDescent="0.25">
      <c r="A7" s="18">
        <v>2212</v>
      </c>
      <c r="B7" s="19">
        <v>5169</v>
      </c>
      <c r="C7" s="28" t="s">
        <v>17</v>
      </c>
      <c r="D7" s="21">
        <v>43000</v>
      </c>
      <c r="E7" s="22"/>
      <c r="F7" s="29">
        <f>D7</f>
        <v>43000</v>
      </c>
      <c r="G7" s="34">
        <v>1</v>
      </c>
      <c r="H7" s="25"/>
      <c r="I7" s="31"/>
      <c r="J7" s="215"/>
      <c r="K7" s="35"/>
    </row>
    <row r="8" spans="1:16" ht="18" customHeight="1" x14ac:dyDescent="0.25">
      <c r="A8" s="18">
        <v>2212</v>
      </c>
      <c r="B8" s="19">
        <v>5171</v>
      </c>
      <c r="C8" s="28" t="s">
        <v>18</v>
      </c>
      <c r="D8" s="21">
        <v>420000</v>
      </c>
      <c r="E8" s="22"/>
      <c r="F8" s="29">
        <v>420000</v>
      </c>
      <c r="G8" s="30">
        <v>1</v>
      </c>
      <c r="H8" s="25" t="s">
        <v>19</v>
      </c>
      <c r="I8" s="31">
        <v>492</v>
      </c>
      <c r="J8" s="215"/>
      <c r="K8" s="35"/>
    </row>
    <row r="9" spans="1:16" ht="30" customHeight="1" x14ac:dyDescent="0.25">
      <c r="A9" s="18">
        <v>2212</v>
      </c>
      <c r="B9" s="19">
        <v>6121</v>
      </c>
      <c r="C9" s="28" t="s">
        <v>20</v>
      </c>
      <c r="D9" s="21">
        <v>50000</v>
      </c>
      <c r="E9" s="22"/>
      <c r="F9" s="23"/>
      <c r="G9" s="25">
        <v>1</v>
      </c>
      <c r="H9" s="25" t="s">
        <v>13</v>
      </c>
      <c r="I9" s="31"/>
      <c r="J9" s="215" t="s">
        <v>135</v>
      </c>
      <c r="K9" s="35"/>
    </row>
    <row r="10" spans="1:16" x14ac:dyDescent="0.25">
      <c r="A10" s="18">
        <v>2212</v>
      </c>
      <c r="B10" s="19">
        <v>5169</v>
      </c>
      <c r="C10" s="28" t="s">
        <v>21</v>
      </c>
      <c r="D10" s="21">
        <v>25000</v>
      </c>
      <c r="E10" s="22"/>
      <c r="F10" s="23"/>
      <c r="G10" s="34">
        <v>1</v>
      </c>
      <c r="H10" s="25" t="s">
        <v>19</v>
      </c>
      <c r="I10" s="31"/>
      <c r="J10" s="215"/>
      <c r="K10" s="35"/>
    </row>
    <row r="11" spans="1:16" x14ac:dyDescent="0.25">
      <c r="A11" s="18">
        <v>2212</v>
      </c>
      <c r="B11" s="19">
        <v>6121</v>
      </c>
      <c r="C11" s="28" t="s">
        <v>22</v>
      </c>
      <c r="D11" s="21">
        <v>155000</v>
      </c>
      <c r="E11" s="22">
        <v>150536</v>
      </c>
      <c r="F11" s="29">
        <v>155000</v>
      </c>
      <c r="G11" s="30">
        <v>1</v>
      </c>
      <c r="H11" s="25" t="s">
        <v>13</v>
      </c>
      <c r="I11" s="31"/>
      <c r="J11" s="215" t="s">
        <v>136</v>
      </c>
      <c r="K11" s="35"/>
    </row>
    <row r="12" spans="1:16" ht="16.5" customHeight="1" x14ac:dyDescent="0.25">
      <c r="A12" s="18">
        <v>2212</v>
      </c>
      <c r="B12" s="19">
        <v>5171</v>
      </c>
      <c r="C12" s="28" t="s">
        <v>23</v>
      </c>
      <c r="D12" s="36">
        <v>1600000</v>
      </c>
      <c r="E12" s="22"/>
      <c r="F12" s="23"/>
      <c r="G12" s="25">
        <v>1</v>
      </c>
      <c r="H12" s="25" t="s">
        <v>19</v>
      </c>
      <c r="I12" s="31">
        <v>488</v>
      </c>
      <c r="J12" s="215" t="s">
        <v>137</v>
      </c>
      <c r="K12" s="35"/>
    </row>
    <row r="13" spans="1:16" x14ac:dyDescent="0.25">
      <c r="A13" s="18">
        <v>2212</v>
      </c>
      <c r="B13" s="19">
        <v>6121</v>
      </c>
      <c r="C13" s="28" t="s">
        <v>24</v>
      </c>
      <c r="D13" s="37">
        <v>1500000</v>
      </c>
      <c r="E13" s="22"/>
      <c r="F13" s="23"/>
      <c r="G13" s="25">
        <v>1</v>
      </c>
      <c r="H13" s="25" t="s">
        <v>13</v>
      </c>
      <c r="I13" s="31"/>
      <c r="J13" s="215" t="s">
        <v>138</v>
      </c>
      <c r="K13" s="35"/>
      <c r="M13" s="62"/>
    </row>
    <row r="14" spans="1:16" ht="27.75" customHeight="1" x14ac:dyDescent="0.25">
      <c r="A14" s="18">
        <v>2212</v>
      </c>
      <c r="B14" s="19">
        <v>5171</v>
      </c>
      <c r="C14" s="28" t="s">
        <v>26</v>
      </c>
      <c r="D14" s="38">
        <v>350000</v>
      </c>
      <c r="E14" s="39"/>
      <c r="F14" s="40"/>
      <c r="G14" s="34">
        <v>1</v>
      </c>
      <c r="H14" s="25" t="s">
        <v>19</v>
      </c>
      <c r="I14" s="31">
        <v>254</v>
      </c>
      <c r="J14" s="215"/>
      <c r="K14" s="35"/>
      <c r="M14" s="62"/>
    </row>
    <row r="15" spans="1:16" ht="24" customHeight="1" x14ac:dyDescent="0.25">
      <c r="A15" s="51"/>
      <c r="B15" s="52"/>
      <c r="C15" s="219" t="s">
        <v>29</v>
      </c>
      <c r="D15" s="220"/>
      <c r="E15" s="220"/>
      <c r="F15" s="53"/>
      <c r="G15" s="54"/>
      <c r="H15" s="54"/>
      <c r="I15" s="55"/>
      <c r="J15" s="54"/>
      <c r="K15" s="56"/>
      <c r="M15" s="62"/>
    </row>
    <row r="16" spans="1:16" x14ac:dyDescent="0.25">
      <c r="A16" s="18">
        <v>2219</v>
      </c>
      <c r="B16" s="57">
        <v>6121</v>
      </c>
      <c r="C16" s="28" t="s">
        <v>30</v>
      </c>
      <c r="D16" s="58">
        <v>60000</v>
      </c>
      <c r="E16" s="39"/>
      <c r="F16" s="59"/>
      <c r="G16" s="25">
        <v>1</v>
      </c>
      <c r="H16" s="25" t="s">
        <v>13</v>
      </c>
      <c r="I16" s="31"/>
      <c r="J16" s="215"/>
      <c r="K16" s="35"/>
    </row>
    <row r="17" spans="1:16" ht="25.5" x14ac:dyDescent="0.25">
      <c r="A17" s="18">
        <v>2219</v>
      </c>
      <c r="B17" s="57">
        <v>6121</v>
      </c>
      <c r="C17" s="28" t="s">
        <v>31</v>
      </c>
      <c r="D17" s="58">
        <v>500000</v>
      </c>
      <c r="E17" s="39"/>
      <c r="F17" s="59"/>
      <c r="G17" s="25">
        <v>1</v>
      </c>
      <c r="H17" s="25" t="s">
        <v>15</v>
      </c>
      <c r="I17" s="31" t="s">
        <v>32</v>
      </c>
      <c r="J17" s="215" t="s">
        <v>139</v>
      </c>
      <c r="K17" s="35"/>
    </row>
    <row r="18" spans="1:16" x14ac:dyDescent="0.25">
      <c r="A18" s="18">
        <v>2219</v>
      </c>
      <c r="B18" s="57">
        <v>6121</v>
      </c>
      <c r="C18" s="20" t="s">
        <v>33</v>
      </c>
      <c r="D18" s="60">
        <v>200000</v>
      </c>
      <c r="E18" s="39"/>
      <c r="F18" s="59"/>
      <c r="G18" s="25">
        <v>1</v>
      </c>
      <c r="H18" s="25" t="s">
        <v>34</v>
      </c>
      <c r="I18" s="31"/>
      <c r="J18" s="215"/>
      <c r="K18" s="35"/>
    </row>
    <row r="19" spans="1:16" ht="25.5" x14ac:dyDescent="0.25">
      <c r="A19" s="18">
        <v>2219</v>
      </c>
      <c r="B19" s="57">
        <v>5171</v>
      </c>
      <c r="C19" s="28" t="s">
        <v>35</v>
      </c>
      <c r="D19" s="58">
        <v>200000</v>
      </c>
      <c r="E19" s="39"/>
      <c r="F19" s="59"/>
      <c r="G19" s="25">
        <v>1</v>
      </c>
      <c r="H19" s="25" t="s">
        <v>19</v>
      </c>
      <c r="I19" s="31">
        <v>1671</v>
      </c>
      <c r="J19" s="215"/>
      <c r="K19" s="35"/>
    </row>
    <row r="20" spans="1:16" ht="24.75" x14ac:dyDescent="0.25">
      <c r="A20" s="18">
        <v>2219</v>
      </c>
      <c r="B20" s="57">
        <v>6121</v>
      </c>
      <c r="C20" s="28" t="s">
        <v>36</v>
      </c>
      <c r="D20" s="58">
        <v>600000</v>
      </c>
      <c r="E20" s="39">
        <v>2899361.51</v>
      </c>
      <c r="F20" s="33">
        <v>600000</v>
      </c>
      <c r="G20" s="30">
        <v>1</v>
      </c>
      <c r="H20" s="25" t="s">
        <v>13</v>
      </c>
      <c r="I20" s="31"/>
      <c r="J20" s="215" t="s">
        <v>140</v>
      </c>
      <c r="K20" s="61" t="s">
        <v>37</v>
      </c>
      <c r="L20" t="s">
        <v>38</v>
      </c>
      <c r="O20" s="62"/>
    </row>
    <row r="21" spans="1:16" ht="17.25" customHeight="1" x14ac:dyDescent="0.25">
      <c r="A21" s="18"/>
      <c r="B21" s="57">
        <v>6121</v>
      </c>
      <c r="C21" s="28" t="s">
        <v>39</v>
      </c>
      <c r="D21" s="58">
        <v>50000</v>
      </c>
      <c r="E21" s="39"/>
      <c r="F21" s="63">
        <v>50000</v>
      </c>
      <c r="G21" s="30">
        <v>1</v>
      </c>
      <c r="H21" s="25" t="s">
        <v>13</v>
      </c>
      <c r="I21" s="31"/>
      <c r="J21" s="215"/>
      <c r="K21" s="35"/>
    </row>
    <row r="22" spans="1:16" x14ac:dyDescent="0.25">
      <c r="A22" s="18">
        <v>2219</v>
      </c>
      <c r="B22" s="57">
        <v>5171</v>
      </c>
      <c r="C22" s="28" t="s">
        <v>40</v>
      </c>
      <c r="D22" s="58">
        <v>50000</v>
      </c>
      <c r="E22" s="39"/>
      <c r="F22" s="59"/>
      <c r="G22" s="64">
        <v>1</v>
      </c>
      <c r="H22" s="25" t="s">
        <v>19</v>
      </c>
      <c r="I22" s="31"/>
      <c r="J22" s="215"/>
      <c r="K22" s="35"/>
    </row>
    <row r="23" spans="1:16" ht="18" customHeight="1" x14ac:dyDescent="0.25">
      <c r="A23" s="18">
        <v>2219</v>
      </c>
      <c r="B23" s="57">
        <v>6121</v>
      </c>
      <c r="C23" s="28" t="s">
        <v>41</v>
      </c>
      <c r="D23" s="58">
        <v>1656000</v>
      </c>
      <c r="E23" s="39"/>
      <c r="F23" s="63">
        <f>D23</f>
        <v>1656000</v>
      </c>
      <c r="G23" s="25">
        <v>1</v>
      </c>
      <c r="H23" s="25" t="s">
        <v>13</v>
      </c>
      <c r="I23" s="31"/>
      <c r="J23" s="31" t="s">
        <v>42</v>
      </c>
      <c r="K23" s="65" t="s">
        <v>43</v>
      </c>
      <c r="L23" t="s">
        <v>44</v>
      </c>
    </row>
    <row r="24" spans="1:16" ht="24.75" customHeight="1" x14ac:dyDescent="0.25">
      <c r="A24" s="18"/>
      <c r="B24" s="57"/>
      <c r="C24" s="28" t="s">
        <v>45</v>
      </c>
      <c r="D24" s="66">
        <v>430000</v>
      </c>
      <c r="E24" s="67"/>
      <c r="F24" s="68">
        <v>306000</v>
      </c>
      <c r="G24" s="25">
        <v>1</v>
      </c>
      <c r="H24" s="25"/>
      <c r="I24" s="31"/>
      <c r="J24" s="215"/>
      <c r="K24" s="35"/>
      <c r="L24" s="210"/>
      <c r="M24" s="210"/>
      <c r="N24" s="210"/>
      <c r="O24" s="210"/>
      <c r="P24" s="210"/>
    </row>
    <row r="25" spans="1:16" x14ac:dyDescent="0.25">
      <c r="A25" s="18">
        <v>2219</v>
      </c>
      <c r="B25" s="57">
        <v>5171</v>
      </c>
      <c r="C25" s="28" t="s">
        <v>46</v>
      </c>
      <c r="D25" s="58">
        <v>100000</v>
      </c>
      <c r="E25" s="39"/>
      <c r="F25" s="59"/>
      <c r="G25" s="25">
        <v>1</v>
      </c>
      <c r="H25" s="25" t="s">
        <v>19</v>
      </c>
      <c r="I25" s="31"/>
      <c r="J25" s="215"/>
      <c r="K25" s="35"/>
    </row>
    <row r="26" spans="1:16" ht="25.5" customHeight="1" x14ac:dyDescent="0.25">
      <c r="A26" s="18">
        <v>2219</v>
      </c>
      <c r="B26" s="57">
        <v>5171</v>
      </c>
      <c r="C26" s="69" t="s">
        <v>47</v>
      </c>
      <c r="D26" s="66">
        <v>30000</v>
      </c>
      <c r="E26" s="67"/>
      <c r="F26" s="70">
        <v>30000</v>
      </c>
      <c r="G26" s="34">
        <v>1</v>
      </c>
      <c r="H26" s="25"/>
      <c r="I26" s="31"/>
      <c r="J26" s="215"/>
      <c r="K26" s="35"/>
    </row>
    <row r="27" spans="1:16" ht="38.25" x14ac:dyDescent="0.25">
      <c r="A27" s="18">
        <v>2219</v>
      </c>
      <c r="B27" s="57">
        <v>6121</v>
      </c>
      <c r="C27" s="28" t="s">
        <v>48</v>
      </c>
      <c r="D27" s="58">
        <v>320000</v>
      </c>
      <c r="E27" s="72">
        <v>367598</v>
      </c>
      <c r="F27" s="33">
        <v>320000</v>
      </c>
      <c r="G27" s="30">
        <v>1</v>
      </c>
      <c r="H27" s="25" t="s">
        <v>13</v>
      </c>
      <c r="I27" s="31"/>
      <c r="J27" s="215"/>
      <c r="K27" s="35"/>
    </row>
    <row r="28" spans="1:16" x14ac:dyDescent="0.25">
      <c r="A28" s="18">
        <v>2219</v>
      </c>
      <c r="B28" s="57">
        <v>6121</v>
      </c>
      <c r="C28" s="28" t="s">
        <v>49</v>
      </c>
      <c r="D28" s="58">
        <v>200000</v>
      </c>
      <c r="E28" s="73"/>
      <c r="F28" s="74"/>
      <c r="G28" s="25">
        <v>1</v>
      </c>
      <c r="H28" s="25" t="s">
        <v>13</v>
      </c>
      <c r="I28" s="31"/>
      <c r="J28" s="215"/>
      <c r="K28" s="35"/>
      <c r="O28" s="71"/>
    </row>
    <row r="29" spans="1:16" x14ac:dyDescent="0.25">
      <c r="A29" s="18"/>
      <c r="B29" s="57"/>
      <c r="C29" s="75" t="s">
        <v>50</v>
      </c>
      <c r="D29" s="76"/>
      <c r="E29" s="73"/>
      <c r="F29" s="59"/>
      <c r="G29" s="25">
        <v>1</v>
      </c>
      <c r="H29" s="25" t="s">
        <v>13</v>
      </c>
      <c r="I29" s="31"/>
      <c r="J29" s="215" t="s">
        <v>141</v>
      </c>
      <c r="K29" s="35"/>
      <c r="L29" s="71"/>
      <c r="M29" s="71"/>
      <c r="N29" s="71"/>
    </row>
    <row r="30" spans="1:16" ht="15.75" customHeight="1" x14ac:dyDescent="0.25">
      <c r="A30" s="18"/>
      <c r="B30" s="57"/>
      <c r="C30" s="75" t="s">
        <v>51</v>
      </c>
      <c r="D30" s="77"/>
      <c r="E30" s="73"/>
      <c r="F30" s="59"/>
      <c r="G30" s="25">
        <v>1</v>
      </c>
      <c r="H30" s="25" t="s">
        <v>13</v>
      </c>
      <c r="I30" s="31"/>
      <c r="J30" s="215" t="s">
        <v>142</v>
      </c>
      <c r="K30" s="35"/>
      <c r="L30">
        <v>5171</v>
      </c>
      <c r="M30" s="62">
        <f>D19+D22+D25+D26</f>
        <v>380000</v>
      </c>
    </row>
    <row r="31" spans="1:16" x14ac:dyDescent="0.25">
      <c r="A31" s="18"/>
      <c r="B31" s="57"/>
      <c r="C31" s="75" t="s">
        <v>52</v>
      </c>
      <c r="D31" s="77"/>
      <c r="E31" s="73"/>
      <c r="F31" s="59"/>
      <c r="G31" s="25">
        <v>1</v>
      </c>
      <c r="H31" s="25" t="s">
        <v>13</v>
      </c>
      <c r="I31" s="31"/>
      <c r="J31" s="215" t="s">
        <v>143</v>
      </c>
      <c r="K31" s="35"/>
      <c r="L31">
        <v>6121</v>
      </c>
      <c r="M31" s="62">
        <f>D16+D17+D18+D20+D21+D23+D24+D27+D28+D33</f>
        <v>13016000</v>
      </c>
    </row>
    <row r="32" spans="1:16" x14ac:dyDescent="0.25">
      <c r="A32" s="18"/>
      <c r="B32" s="57"/>
      <c r="C32" s="75" t="s">
        <v>53</v>
      </c>
      <c r="D32" s="77"/>
      <c r="E32" s="73"/>
      <c r="F32" s="59"/>
      <c r="G32" s="25">
        <v>1</v>
      </c>
      <c r="H32" s="25" t="s">
        <v>13</v>
      </c>
      <c r="I32" s="31"/>
      <c r="J32" s="215" t="s">
        <v>144</v>
      </c>
      <c r="K32" s="35"/>
    </row>
    <row r="33" spans="1:15" ht="15.75" thickBot="1" x14ac:dyDescent="0.3">
      <c r="A33" s="78">
        <v>2219</v>
      </c>
      <c r="B33" s="79">
        <v>6121</v>
      </c>
      <c r="C33" s="80" t="s">
        <v>54</v>
      </c>
      <c r="D33" s="81">
        <v>9000000</v>
      </c>
      <c r="E33" s="82"/>
      <c r="F33" s="83">
        <v>9000000</v>
      </c>
      <c r="G33" s="84">
        <v>1</v>
      </c>
      <c r="H33" s="85" t="s">
        <v>13</v>
      </c>
      <c r="I33" s="86"/>
      <c r="J33" s="86" t="s">
        <v>55</v>
      </c>
      <c r="K33" s="87" t="s">
        <v>56</v>
      </c>
      <c r="L33" s="88" t="s">
        <v>57</v>
      </c>
      <c r="M33" s="88"/>
      <c r="N33" s="88"/>
      <c r="O33" s="88"/>
    </row>
    <row r="34" spans="1:15" x14ac:dyDescent="0.25">
      <c r="A34" s="8"/>
      <c r="B34" s="89"/>
      <c r="C34" s="90" t="s">
        <v>58</v>
      </c>
      <c r="D34" s="90"/>
      <c r="E34" s="90"/>
      <c r="F34" s="91"/>
      <c r="G34" s="92"/>
      <c r="H34" s="92"/>
      <c r="I34" s="93"/>
      <c r="J34" s="92"/>
      <c r="K34" s="94"/>
    </row>
    <row r="35" spans="1:15" ht="36.75" x14ac:dyDescent="0.25">
      <c r="A35" s="18">
        <v>2321</v>
      </c>
      <c r="B35" s="95">
        <v>5171</v>
      </c>
      <c r="C35" s="96" t="s">
        <v>59</v>
      </c>
      <c r="D35" s="58">
        <v>400000</v>
      </c>
      <c r="E35" s="32">
        <v>286191</v>
      </c>
      <c r="F35" s="97"/>
      <c r="G35" s="25">
        <v>1</v>
      </c>
      <c r="H35" s="25" t="s">
        <v>19</v>
      </c>
      <c r="I35" s="31">
        <v>685</v>
      </c>
      <c r="J35" s="215"/>
      <c r="K35" s="98" t="s">
        <v>60</v>
      </c>
    </row>
    <row r="36" spans="1:15" ht="15.75" thickBot="1" x14ac:dyDescent="0.3">
      <c r="A36" s="45">
        <v>2321</v>
      </c>
      <c r="B36" s="99">
        <v>5169</v>
      </c>
      <c r="C36" s="100" t="s">
        <v>61</v>
      </c>
      <c r="D36" s="101">
        <v>300000</v>
      </c>
      <c r="E36" s="102"/>
      <c r="F36" s="103">
        <v>300000</v>
      </c>
      <c r="G36" s="49">
        <v>1</v>
      </c>
      <c r="H36" s="49"/>
      <c r="I36" s="50"/>
      <c r="J36" s="217"/>
      <c r="K36" s="104"/>
      <c r="L36" s="105"/>
    </row>
    <row r="37" spans="1:15" x14ac:dyDescent="0.25">
      <c r="A37" s="51"/>
      <c r="B37" s="52"/>
      <c r="C37" s="106" t="s">
        <v>62</v>
      </c>
      <c r="D37" s="107"/>
      <c r="E37" s="107"/>
      <c r="F37" s="53"/>
      <c r="G37" s="54"/>
      <c r="H37" s="54"/>
      <c r="I37" s="55"/>
      <c r="J37" s="54"/>
      <c r="K37" s="56"/>
    </row>
    <row r="38" spans="1:15" x14ac:dyDescent="0.25">
      <c r="A38" s="18">
        <v>2341</v>
      </c>
      <c r="B38" s="57">
        <v>6121</v>
      </c>
      <c r="C38" s="28" t="s">
        <v>63</v>
      </c>
      <c r="D38" s="38">
        <v>50000</v>
      </c>
      <c r="E38" s="39"/>
      <c r="F38" s="74"/>
      <c r="G38" s="25">
        <v>1</v>
      </c>
      <c r="H38" s="25" t="s">
        <v>13</v>
      </c>
      <c r="I38" s="31"/>
      <c r="J38" s="215" t="s">
        <v>145</v>
      </c>
      <c r="K38" s="35"/>
    </row>
    <row r="39" spans="1:15" ht="15.75" thickBot="1" x14ac:dyDescent="0.3">
      <c r="A39" s="78">
        <v>2341</v>
      </c>
      <c r="B39" s="79">
        <v>6121</v>
      </c>
      <c r="C39" s="42" t="s">
        <v>64</v>
      </c>
      <c r="D39" s="108">
        <v>300000</v>
      </c>
      <c r="E39" s="109"/>
      <c r="F39" s="110"/>
      <c r="G39" s="85">
        <v>1</v>
      </c>
      <c r="H39" s="85" t="s">
        <v>13</v>
      </c>
      <c r="I39" s="86"/>
      <c r="J39" s="216"/>
      <c r="K39" s="111"/>
    </row>
    <row r="40" spans="1:15" ht="26.25" customHeight="1" x14ac:dyDescent="0.25">
      <c r="A40" s="8"/>
      <c r="B40" s="9"/>
      <c r="C40" s="112" t="s">
        <v>65</v>
      </c>
      <c r="D40" s="90"/>
      <c r="E40" s="90"/>
      <c r="F40" s="12"/>
      <c r="G40" s="113"/>
      <c r="H40" s="113"/>
      <c r="I40" s="114"/>
      <c r="J40" s="113"/>
      <c r="K40" s="115"/>
    </row>
    <row r="41" spans="1:15" ht="25.5" x14ac:dyDescent="0.25">
      <c r="A41" s="18">
        <v>3113</v>
      </c>
      <c r="B41" s="19">
        <v>5171</v>
      </c>
      <c r="C41" s="116" t="s">
        <v>66</v>
      </c>
      <c r="D41" s="119">
        <v>100000</v>
      </c>
      <c r="E41" s="117"/>
      <c r="F41" s="41"/>
      <c r="G41" s="25">
        <v>1</v>
      </c>
      <c r="H41" s="25" t="s">
        <v>19</v>
      </c>
      <c r="I41" s="31">
        <v>244</v>
      </c>
      <c r="J41" s="215"/>
      <c r="K41" s="118"/>
    </row>
    <row r="42" spans="1:15" x14ac:dyDescent="0.25">
      <c r="A42" s="18">
        <v>3113</v>
      </c>
      <c r="B42" s="19">
        <v>5171</v>
      </c>
      <c r="C42" s="116" t="s">
        <v>67</v>
      </c>
      <c r="D42" s="120">
        <v>100000</v>
      </c>
      <c r="E42" s="121"/>
      <c r="F42" s="122"/>
      <c r="G42" s="25">
        <v>1</v>
      </c>
      <c r="H42" s="25" t="s">
        <v>19</v>
      </c>
      <c r="I42" s="31">
        <v>244</v>
      </c>
      <c r="J42" s="215"/>
      <c r="K42" s="118"/>
    </row>
    <row r="43" spans="1:15" x14ac:dyDescent="0.25">
      <c r="A43" s="51"/>
      <c r="B43" s="52"/>
      <c r="C43" s="106" t="s">
        <v>68</v>
      </c>
      <c r="D43" s="107"/>
      <c r="E43" s="107"/>
      <c r="F43" s="53"/>
      <c r="G43" s="54"/>
      <c r="H43" s="54"/>
      <c r="I43" s="55"/>
      <c r="J43" s="54"/>
      <c r="K43" s="56"/>
    </row>
    <row r="44" spans="1:15" ht="26.25" thickBot="1" x14ac:dyDescent="0.3">
      <c r="A44" s="18">
        <v>3311</v>
      </c>
      <c r="B44" s="95">
        <v>6121</v>
      </c>
      <c r="C44" s="21" t="s">
        <v>69</v>
      </c>
      <c r="D44" s="58">
        <v>200000</v>
      </c>
      <c r="E44" s="39"/>
      <c r="F44" s="40"/>
      <c r="G44" s="25">
        <v>1</v>
      </c>
      <c r="H44" s="25" t="s">
        <v>13</v>
      </c>
      <c r="I44" s="31"/>
      <c r="J44" s="215" t="s">
        <v>146</v>
      </c>
      <c r="K44" s="35"/>
    </row>
    <row r="45" spans="1:15" x14ac:dyDescent="0.25">
      <c r="A45" s="8"/>
      <c r="B45" s="124"/>
      <c r="C45" s="112" t="s">
        <v>70</v>
      </c>
      <c r="D45" s="125"/>
      <c r="E45" s="125"/>
      <c r="F45" s="126"/>
      <c r="G45" s="92"/>
      <c r="H45" s="92"/>
      <c r="I45" s="93"/>
      <c r="J45" s="92"/>
      <c r="K45" s="94"/>
    </row>
    <row r="46" spans="1:15" x14ac:dyDescent="0.25">
      <c r="A46" s="18">
        <v>3322</v>
      </c>
      <c r="B46" s="57">
        <v>5171</v>
      </c>
      <c r="C46" s="127" t="s">
        <v>71</v>
      </c>
      <c r="D46" s="39">
        <v>86000</v>
      </c>
      <c r="E46" s="39"/>
      <c r="F46" s="128">
        <v>86000</v>
      </c>
      <c r="G46" s="30">
        <v>1</v>
      </c>
      <c r="H46" s="25" t="s">
        <v>19</v>
      </c>
      <c r="I46" s="31">
        <v>2469</v>
      </c>
      <c r="J46" s="215"/>
      <c r="K46" s="35"/>
    </row>
    <row r="47" spans="1:15" ht="25.5" thickBot="1" x14ac:dyDescent="0.3">
      <c r="A47" s="45">
        <v>3322</v>
      </c>
      <c r="B47" s="129">
        <v>5171</v>
      </c>
      <c r="C47" s="130" t="s">
        <v>72</v>
      </c>
      <c r="D47" s="131">
        <v>400000</v>
      </c>
      <c r="E47" s="131"/>
      <c r="F47" s="132">
        <v>400000</v>
      </c>
      <c r="G47" s="133">
        <v>1</v>
      </c>
      <c r="H47" s="49" t="s">
        <v>19</v>
      </c>
      <c r="I47" s="50">
        <v>120</v>
      </c>
      <c r="J47" s="217"/>
      <c r="K47" s="134" t="s">
        <v>27</v>
      </c>
      <c r="L47" t="s">
        <v>73</v>
      </c>
    </row>
    <row r="48" spans="1:15" x14ac:dyDescent="0.25">
      <c r="A48" s="135"/>
      <c r="B48" s="136"/>
      <c r="C48" s="137" t="s">
        <v>74</v>
      </c>
      <c r="D48" s="138"/>
      <c r="E48" s="138"/>
      <c r="F48" s="139"/>
      <c r="G48" s="54"/>
      <c r="H48" s="54"/>
      <c r="I48" s="55"/>
      <c r="J48" s="54"/>
      <c r="K48" s="56"/>
    </row>
    <row r="49" spans="1:14" ht="26.25" thickBot="1" x14ac:dyDescent="0.3">
      <c r="A49" s="18">
        <v>3631</v>
      </c>
      <c r="B49" s="57">
        <v>6121</v>
      </c>
      <c r="C49" s="28" t="s">
        <v>75</v>
      </c>
      <c r="D49" s="58">
        <v>1300000</v>
      </c>
      <c r="E49" s="72"/>
      <c r="F49" s="140">
        <v>1300000</v>
      </c>
      <c r="G49" s="30">
        <v>1</v>
      </c>
      <c r="H49" s="211" t="s">
        <v>19</v>
      </c>
      <c r="I49" s="31"/>
      <c r="J49" s="31" t="s">
        <v>76</v>
      </c>
      <c r="K49" s="65" t="s">
        <v>77</v>
      </c>
      <c r="L49" s="212" t="s">
        <v>131</v>
      </c>
    </row>
    <row r="50" spans="1:14" x14ac:dyDescent="0.25">
      <c r="A50" s="8"/>
      <c r="B50" s="9"/>
      <c r="C50" s="112" t="s">
        <v>78</v>
      </c>
      <c r="D50" s="90"/>
      <c r="E50" s="90"/>
      <c r="F50" s="91"/>
      <c r="G50" s="92"/>
      <c r="H50" s="92"/>
      <c r="I50" s="93"/>
      <c r="J50" s="92"/>
      <c r="K50" s="143"/>
    </row>
    <row r="51" spans="1:14" x14ac:dyDescent="0.25">
      <c r="A51" s="18">
        <v>3412</v>
      </c>
      <c r="B51" s="19">
        <v>5171</v>
      </c>
      <c r="C51" s="28" t="s">
        <v>79</v>
      </c>
      <c r="D51" s="58">
        <v>2100000</v>
      </c>
      <c r="E51" s="22">
        <v>177507</v>
      </c>
      <c r="F51" s="41"/>
      <c r="G51" s="25">
        <v>1</v>
      </c>
      <c r="H51" s="25" t="s">
        <v>19</v>
      </c>
      <c r="I51" s="31">
        <v>1782</v>
      </c>
      <c r="J51" s="215" t="s">
        <v>147</v>
      </c>
      <c r="K51" s="144"/>
    </row>
    <row r="52" spans="1:14" x14ac:dyDescent="0.25">
      <c r="A52" s="18">
        <v>3412</v>
      </c>
      <c r="B52" s="19">
        <v>5171</v>
      </c>
      <c r="C52" s="69" t="s">
        <v>80</v>
      </c>
      <c r="D52" s="145">
        <v>60000</v>
      </c>
      <c r="E52" s="22"/>
      <c r="F52" s="41"/>
      <c r="G52" s="34">
        <v>1</v>
      </c>
      <c r="H52" s="25"/>
      <c r="I52" s="31"/>
      <c r="J52" s="215"/>
      <c r="K52" s="144"/>
    </row>
    <row r="53" spans="1:14" ht="15.75" thickBot="1" x14ac:dyDescent="0.3">
      <c r="A53" s="45">
        <v>3412</v>
      </c>
      <c r="B53" s="46">
        <v>6121</v>
      </c>
      <c r="C53" s="47" t="s">
        <v>81</v>
      </c>
      <c r="D53" s="146">
        <v>50000</v>
      </c>
      <c r="E53" s="48"/>
      <c r="F53" s="147"/>
      <c r="G53" s="49">
        <v>1</v>
      </c>
      <c r="H53" s="49" t="s">
        <v>13</v>
      </c>
      <c r="I53" s="50"/>
      <c r="J53" s="217" t="s">
        <v>148</v>
      </c>
      <c r="K53" s="148"/>
    </row>
    <row r="54" spans="1:14" hidden="1" x14ac:dyDescent="0.25">
      <c r="A54" s="51"/>
      <c r="B54" s="52"/>
      <c r="C54" s="106" t="s">
        <v>82</v>
      </c>
      <c r="D54" s="107"/>
      <c r="E54" s="149"/>
      <c r="F54" s="53"/>
      <c r="G54" s="54"/>
      <c r="H54" s="54"/>
      <c r="I54" s="55"/>
      <c r="J54" s="54"/>
      <c r="K54" s="150"/>
    </row>
    <row r="55" spans="1:14" ht="15.75" hidden="1" thickBot="1" x14ac:dyDescent="0.3">
      <c r="A55" s="78">
        <v>3612</v>
      </c>
      <c r="B55" s="79">
        <v>6121</v>
      </c>
      <c r="C55" s="42" t="s">
        <v>83</v>
      </c>
      <c r="D55" s="43"/>
      <c r="E55" s="151"/>
      <c r="F55" s="44"/>
      <c r="G55" s="85">
        <v>2</v>
      </c>
      <c r="H55" s="85" t="s">
        <v>15</v>
      </c>
      <c r="I55" s="86" t="s">
        <v>84</v>
      </c>
      <c r="J55" s="85" t="s">
        <v>85</v>
      </c>
      <c r="K55" s="87" t="s">
        <v>27</v>
      </c>
      <c r="L55" s="221" t="s">
        <v>28</v>
      </c>
      <c r="M55" s="222"/>
      <c r="N55" s="222"/>
    </row>
    <row r="56" spans="1:14" x14ac:dyDescent="0.25">
      <c r="A56" s="8"/>
      <c r="B56" s="124"/>
      <c r="C56" s="112" t="s">
        <v>86</v>
      </c>
      <c r="D56" s="90"/>
      <c r="E56" s="90"/>
      <c r="F56" s="12"/>
      <c r="G56" s="92"/>
      <c r="H56" s="92"/>
      <c r="I56" s="93"/>
      <c r="J56" s="92"/>
      <c r="K56" s="94"/>
    </row>
    <row r="57" spans="1:14" x14ac:dyDescent="0.25">
      <c r="A57" s="18">
        <v>3635</v>
      </c>
      <c r="B57" s="57">
        <v>5169</v>
      </c>
      <c r="C57" s="20" t="s">
        <v>87</v>
      </c>
      <c r="D57" s="32">
        <v>200000</v>
      </c>
      <c r="E57" s="22"/>
      <c r="F57" s="23"/>
      <c r="G57" s="25">
        <v>1</v>
      </c>
      <c r="H57" s="25"/>
      <c r="I57" s="31"/>
      <c r="J57" s="215"/>
      <c r="K57" s="35"/>
    </row>
    <row r="58" spans="1:14" ht="26.25" thickBot="1" x14ac:dyDescent="0.3">
      <c r="A58" s="45">
        <v>3635</v>
      </c>
      <c r="B58" s="129">
        <v>5169</v>
      </c>
      <c r="C58" s="152" t="s">
        <v>88</v>
      </c>
      <c r="D58" s="153">
        <v>300000</v>
      </c>
      <c r="E58" s="153"/>
      <c r="F58" s="123"/>
      <c r="G58" s="49">
        <v>1</v>
      </c>
      <c r="H58" s="49"/>
      <c r="I58" s="50"/>
      <c r="J58" s="217"/>
      <c r="K58" s="154"/>
    </row>
    <row r="59" spans="1:14" ht="25.5" x14ac:dyDescent="0.25">
      <c r="A59" s="51"/>
      <c r="B59" s="52"/>
      <c r="C59" s="106" t="s">
        <v>89</v>
      </c>
      <c r="D59" s="107"/>
      <c r="E59" s="107"/>
      <c r="F59" s="53"/>
      <c r="G59" s="54"/>
      <c r="H59" s="54"/>
      <c r="I59" s="55"/>
      <c r="J59" s="54"/>
      <c r="K59" s="56"/>
    </row>
    <row r="60" spans="1:14" x14ac:dyDescent="0.25">
      <c r="A60" s="18">
        <v>3639</v>
      </c>
      <c r="B60" s="57">
        <v>5171</v>
      </c>
      <c r="C60" s="28" t="s">
        <v>90</v>
      </c>
      <c r="D60" s="155">
        <v>100000</v>
      </c>
      <c r="E60" s="22"/>
      <c r="F60" s="122"/>
      <c r="G60" s="25">
        <v>1</v>
      </c>
      <c r="H60" s="25" t="s">
        <v>19</v>
      </c>
      <c r="I60" s="31">
        <v>266</v>
      </c>
      <c r="J60" s="215"/>
      <c r="K60" s="35"/>
    </row>
    <row r="61" spans="1:14" ht="18" customHeight="1" x14ac:dyDescent="0.25">
      <c r="A61" s="18">
        <v>3639</v>
      </c>
      <c r="B61" s="57">
        <v>5171</v>
      </c>
      <c r="C61" s="28" t="s">
        <v>91</v>
      </c>
      <c r="D61" s="155">
        <v>100000</v>
      </c>
      <c r="E61" s="22"/>
      <c r="F61" s="122"/>
      <c r="G61" s="25">
        <v>1</v>
      </c>
      <c r="H61" s="25" t="s">
        <v>19</v>
      </c>
      <c r="I61" s="31">
        <v>263</v>
      </c>
      <c r="J61" s="215"/>
      <c r="K61" s="35"/>
    </row>
    <row r="62" spans="1:14" ht="15.75" thickBot="1" x14ac:dyDescent="0.3">
      <c r="A62" s="156">
        <v>3639</v>
      </c>
      <c r="B62" s="157">
        <v>5901</v>
      </c>
      <c r="C62" s="158" t="s">
        <v>92</v>
      </c>
      <c r="D62" s="159">
        <v>300000</v>
      </c>
      <c r="E62" s="160"/>
      <c r="F62" s="161"/>
      <c r="G62" s="85">
        <v>1</v>
      </c>
      <c r="H62" s="85"/>
      <c r="I62" s="86"/>
      <c r="J62" s="216"/>
      <c r="K62" s="111"/>
    </row>
    <row r="63" spans="1:14" x14ac:dyDescent="0.25">
      <c r="A63" s="8"/>
      <c r="B63" s="124"/>
      <c r="C63" s="112" t="s">
        <v>93</v>
      </c>
      <c r="D63" s="90"/>
      <c r="E63" s="90"/>
      <c r="F63" s="12"/>
      <c r="G63" s="92"/>
      <c r="H63" s="92"/>
      <c r="I63" s="93"/>
      <c r="J63" s="92"/>
      <c r="K63" s="94"/>
    </row>
    <row r="64" spans="1:14" x14ac:dyDescent="0.25">
      <c r="A64" s="18">
        <v>3699</v>
      </c>
      <c r="B64" s="57">
        <v>6121</v>
      </c>
      <c r="C64" s="28" t="s">
        <v>94</v>
      </c>
      <c r="D64" s="58">
        <v>1700000</v>
      </c>
      <c r="E64" s="39">
        <f>3752973+104000</f>
        <v>3856973</v>
      </c>
      <c r="F64" s="63">
        <v>1700000</v>
      </c>
      <c r="G64" s="30">
        <v>1</v>
      </c>
      <c r="H64" s="25" t="s">
        <v>13</v>
      </c>
      <c r="I64" s="31"/>
      <c r="J64" s="215" t="s">
        <v>149</v>
      </c>
      <c r="K64" s="35"/>
    </row>
    <row r="65" spans="1:12" x14ac:dyDescent="0.25">
      <c r="A65" s="18">
        <v>3699</v>
      </c>
      <c r="B65" s="57">
        <v>6121</v>
      </c>
      <c r="C65" s="28" t="s">
        <v>95</v>
      </c>
      <c r="D65" s="58">
        <v>50000</v>
      </c>
      <c r="E65" s="39">
        <v>114950</v>
      </c>
      <c r="F65" s="63">
        <v>50000</v>
      </c>
      <c r="G65" s="30">
        <v>1</v>
      </c>
      <c r="H65" s="25" t="s">
        <v>13</v>
      </c>
      <c r="I65" s="31"/>
      <c r="J65" s="215"/>
      <c r="K65" s="35"/>
    </row>
    <row r="66" spans="1:12" ht="26.25" thickBot="1" x14ac:dyDescent="0.3">
      <c r="A66" s="45">
        <v>3699</v>
      </c>
      <c r="B66" s="129">
        <v>6121</v>
      </c>
      <c r="C66" s="162" t="s">
        <v>96</v>
      </c>
      <c r="D66" s="163">
        <v>940000</v>
      </c>
      <c r="E66" s="164">
        <v>1081740</v>
      </c>
      <c r="F66" s="165">
        <v>940000</v>
      </c>
      <c r="G66" s="133">
        <v>1</v>
      </c>
      <c r="H66" s="49" t="s">
        <v>13</v>
      </c>
      <c r="I66" s="50"/>
      <c r="J66" s="217" t="s">
        <v>150</v>
      </c>
      <c r="K66" s="154"/>
    </row>
    <row r="67" spans="1:12" hidden="1" x14ac:dyDescent="0.25">
      <c r="A67" s="51"/>
      <c r="B67" s="52"/>
      <c r="C67" s="106" t="s">
        <v>97</v>
      </c>
      <c r="D67" s="166"/>
      <c r="E67" s="166"/>
      <c r="F67" s="167"/>
      <c r="G67" s="54"/>
      <c r="H67" s="54"/>
      <c r="I67" s="55"/>
      <c r="J67" s="54"/>
      <c r="K67" s="56"/>
    </row>
    <row r="68" spans="1:12" hidden="1" x14ac:dyDescent="0.25">
      <c r="A68" s="18">
        <v>3722</v>
      </c>
      <c r="B68" s="57">
        <v>6121</v>
      </c>
      <c r="C68" s="28" t="s">
        <v>98</v>
      </c>
      <c r="D68" s="58"/>
      <c r="E68" s="72">
        <v>122520</v>
      </c>
      <c r="F68" s="59"/>
      <c r="G68" s="25">
        <v>2</v>
      </c>
      <c r="H68" s="25" t="s">
        <v>13</v>
      </c>
      <c r="I68" s="31"/>
      <c r="J68" s="25"/>
      <c r="K68" s="35"/>
    </row>
    <row r="69" spans="1:12" ht="15.75" hidden="1" thickBot="1" x14ac:dyDescent="0.3">
      <c r="A69" s="78">
        <v>3722</v>
      </c>
      <c r="B69" s="79">
        <v>6121</v>
      </c>
      <c r="C69" s="42" t="s">
        <v>99</v>
      </c>
      <c r="D69" s="142" t="s">
        <v>25</v>
      </c>
      <c r="E69" s="141">
        <v>51500</v>
      </c>
      <c r="F69" s="168"/>
      <c r="G69" s="85">
        <v>2</v>
      </c>
      <c r="H69" s="85" t="s">
        <v>13</v>
      </c>
      <c r="I69" s="86"/>
      <c r="J69" s="85"/>
      <c r="K69" s="111"/>
    </row>
    <row r="70" spans="1:12" x14ac:dyDescent="0.25">
      <c r="A70" s="8"/>
      <c r="B70" s="9"/>
      <c r="C70" s="112" t="s">
        <v>100</v>
      </c>
      <c r="D70" s="125"/>
      <c r="E70" s="169"/>
      <c r="F70" s="126"/>
      <c r="G70" s="92"/>
      <c r="H70" s="92"/>
      <c r="I70" s="93"/>
      <c r="J70" s="92"/>
      <c r="K70" s="94"/>
    </row>
    <row r="71" spans="1:12" x14ac:dyDescent="0.25">
      <c r="A71" s="18">
        <v>3744</v>
      </c>
      <c r="B71" s="19">
        <v>6121</v>
      </c>
      <c r="C71" s="170" t="s">
        <v>101</v>
      </c>
      <c r="D71" s="58">
        <v>4000000</v>
      </c>
      <c r="E71" s="72"/>
      <c r="F71" s="33">
        <v>4000000</v>
      </c>
      <c r="G71" s="30">
        <v>1</v>
      </c>
      <c r="H71" s="25" t="s">
        <v>13</v>
      </c>
      <c r="I71" s="31"/>
      <c r="J71" s="31" t="s">
        <v>102</v>
      </c>
      <c r="K71" s="65" t="s">
        <v>103</v>
      </c>
    </row>
    <row r="72" spans="1:12" ht="26.25" thickBot="1" x14ac:dyDescent="0.3">
      <c r="A72" s="45">
        <v>3744</v>
      </c>
      <c r="B72" s="46">
        <v>6121</v>
      </c>
      <c r="C72" s="172" t="s">
        <v>104</v>
      </c>
      <c r="D72" s="173">
        <v>60000</v>
      </c>
      <c r="E72" s="174"/>
      <c r="F72" s="175">
        <v>60000</v>
      </c>
      <c r="G72" s="49">
        <v>1</v>
      </c>
      <c r="H72" s="49" t="s">
        <v>13</v>
      </c>
      <c r="I72" s="50"/>
      <c r="J72" s="217" t="s">
        <v>151</v>
      </c>
      <c r="K72" s="154"/>
    </row>
    <row r="73" spans="1:12" x14ac:dyDescent="0.25">
      <c r="A73" s="51"/>
      <c r="B73" s="176"/>
      <c r="C73" s="106" t="s">
        <v>105</v>
      </c>
      <c r="D73" s="166"/>
      <c r="E73" s="177"/>
      <c r="F73" s="167"/>
      <c r="G73" s="54"/>
      <c r="H73" s="54"/>
      <c r="I73" s="55"/>
      <c r="J73" s="54"/>
      <c r="K73" s="56"/>
    </row>
    <row r="74" spans="1:12" ht="26.25" thickBot="1" x14ac:dyDescent="0.3">
      <c r="A74" s="78">
        <v>3745</v>
      </c>
      <c r="B74" s="171">
        <v>5169</v>
      </c>
      <c r="C74" s="178" t="s">
        <v>106</v>
      </c>
      <c r="D74" s="142">
        <v>1100000</v>
      </c>
      <c r="E74" s="141"/>
      <c r="F74" s="179">
        <v>1100000</v>
      </c>
      <c r="G74" s="84">
        <v>1</v>
      </c>
      <c r="H74" s="85" t="s">
        <v>13</v>
      </c>
      <c r="I74" s="86"/>
      <c r="J74" s="86" t="s">
        <v>107</v>
      </c>
      <c r="K74" s="87" t="s">
        <v>108</v>
      </c>
    </row>
    <row r="75" spans="1:12" x14ac:dyDescent="0.25">
      <c r="A75" s="8"/>
      <c r="B75" s="89"/>
      <c r="C75" s="90" t="s">
        <v>109</v>
      </c>
      <c r="D75" s="125"/>
      <c r="E75" s="169"/>
      <c r="F75" s="169"/>
      <c r="G75" s="92"/>
      <c r="H75" s="92"/>
      <c r="I75" s="93"/>
      <c r="J75" s="92"/>
      <c r="K75" s="94"/>
    </row>
    <row r="76" spans="1:12" ht="20.25" customHeight="1" x14ac:dyDescent="0.25">
      <c r="A76" s="18">
        <v>4351</v>
      </c>
      <c r="B76" s="57">
        <v>6121</v>
      </c>
      <c r="C76" s="20" t="s">
        <v>110</v>
      </c>
      <c r="D76" s="21">
        <v>600000</v>
      </c>
      <c r="E76" s="22">
        <v>76487</v>
      </c>
      <c r="F76" s="29">
        <v>550000</v>
      </c>
      <c r="G76" s="30">
        <v>1</v>
      </c>
      <c r="H76" s="25" t="s">
        <v>15</v>
      </c>
      <c r="I76" s="31">
        <v>586</v>
      </c>
      <c r="J76" s="31" t="s">
        <v>111</v>
      </c>
      <c r="K76" s="180" t="s">
        <v>27</v>
      </c>
      <c r="L76" t="s">
        <v>112</v>
      </c>
    </row>
    <row r="77" spans="1:12" ht="27.75" customHeight="1" thickBot="1" x14ac:dyDescent="0.3">
      <c r="A77" s="45">
        <v>4351</v>
      </c>
      <c r="B77" s="99">
        <v>6121</v>
      </c>
      <c r="C77" s="181" t="s">
        <v>113</v>
      </c>
      <c r="D77" s="163">
        <v>400000</v>
      </c>
      <c r="E77" s="164"/>
      <c r="F77" s="164"/>
      <c r="G77" s="49">
        <v>1</v>
      </c>
      <c r="H77" s="49"/>
      <c r="I77" s="50"/>
      <c r="J77" s="217" t="s">
        <v>152</v>
      </c>
      <c r="K77" s="182" t="s">
        <v>114</v>
      </c>
    </row>
    <row r="78" spans="1:12" ht="15.75" thickBot="1" x14ac:dyDescent="0.3">
      <c r="A78" s="183"/>
      <c r="B78" s="184"/>
      <c r="C78" s="185" t="s">
        <v>115</v>
      </c>
      <c r="D78" s="186">
        <f>SUM(D4:D77)</f>
        <v>33545000</v>
      </c>
      <c r="E78" s="186"/>
      <c r="F78" s="186">
        <f>SUM(F4:F77)</f>
        <v>23566000</v>
      </c>
      <c r="G78" s="187"/>
      <c r="H78" s="188"/>
      <c r="I78" s="189"/>
      <c r="J78" s="187"/>
      <c r="K78" s="190"/>
    </row>
    <row r="79" spans="1:12" ht="16.5" thickBot="1" x14ac:dyDescent="0.3">
      <c r="C79" s="191" t="s">
        <v>116</v>
      </c>
      <c r="D79" s="191"/>
      <c r="F79" s="192" t="s">
        <v>117</v>
      </c>
      <c r="G79" s="193">
        <f t="array" ref="G79">SUM(IF(1=$G$3:$G$78,$D$3:$D78))</f>
        <v>33545000</v>
      </c>
      <c r="K79" s="105">
        <v>15244</v>
      </c>
    </row>
    <row r="80" spans="1:12" ht="15.75" x14ac:dyDescent="0.25">
      <c r="B80" s="194"/>
      <c r="C80" s="195" t="s">
        <v>118</v>
      </c>
      <c r="D80" s="196"/>
      <c r="F80" s="197" t="s">
        <v>119</v>
      </c>
      <c r="G80" s="198">
        <f t="array" ref="G80">SUM(IF(2=$G$3:$G$78,$D$3:$D78))</f>
        <v>0</v>
      </c>
    </row>
    <row r="81" spans="2:12" x14ac:dyDescent="0.25">
      <c r="B81" s="199"/>
      <c r="C81" s="195" t="s">
        <v>120</v>
      </c>
      <c r="D81" s="200">
        <f>D13+D18+D53</f>
        <v>1750000</v>
      </c>
      <c r="G81" s="201">
        <f>G79+G80</f>
        <v>33545000</v>
      </c>
    </row>
    <row r="82" spans="2:12" x14ac:dyDescent="0.25">
      <c r="B82" s="202"/>
      <c r="C82" s="195" t="s">
        <v>121</v>
      </c>
      <c r="D82" s="200">
        <f>D14+D38+D39+D60+D61</f>
        <v>900000</v>
      </c>
      <c r="G82" s="203">
        <f>G81-D78</f>
        <v>0</v>
      </c>
    </row>
    <row r="83" spans="2:12" x14ac:dyDescent="0.25">
      <c r="B83" s="204"/>
      <c r="C83" s="195" t="s">
        <v>122</v>
      </c>
      <c r="D83" s="200" t="e">
        <f>#REF!</f>
        <v>#REF!</v>
      </c>
    </row>
    <row r="84" spans="2:12" x14ac:dyDescent="0.25">
      <c r="C84" s="191"/>
    </row>
    <row r="85" spans="2:12" x14ac:dyDescent="0.25">
      <c r="C85" s="191" t="s">
        <v>123</v>
      </c>
      <c r="D85" s="205">
        <v>15244093</v>
      </c>
    </row>
    <row r="86" spans="2:12" ht="45" x14ac:dyDescent="0.25">
      <c r="C86" s="206" t="s">
        <v>124</v>
      </c>
      <c r="D86" s="207">
        <f>1400000+3500000+522000+160000</f>
        <v>5582000</v>
      </c>
    </row>
    <row r="87" spans="2:12" x14ac:dyDescent="0.25">
      <c r="C87" s="191"/>
    </row>
    <row r="88" spans="2:12" x14ac:dyDescent="0.25">
      <c r="C88" t="s">
        <v>125</v>
      </c>
    </row>
    <row r="89" spans="2:12" x14ac:dyDescent="0.25">
      <c r="C89" t="s">
        <v>126</v>
      </c>
      <c r="D89" s="208"/>
      <c r="E89" s="208"/>
      <c r="F89" s="208"/>
      <c r="G89" s="208"/>
      <c r="H89" s="208">
        <v>5032</v>
      </c>
      <c r="I89" s="208"/>
      <c r="J89" s="208"/>
      <c r="K89" s="62"/>
      <c r="L89" s="62"/>
    </row>
    <row r="91" spans="2:12" x14ac:dyDescent="0.25">
      <c r="C91" s="209" t="s">
        <v>127</v>
      </c>
    </row>
    <row r="92" spans="2:12" x14ac:dyDescent="0.25">
      <c r="C92" t="s">
        <v>128</v>
      </c>
    </row>
    <row r="93" spans="2:12" x14ac:dyDescent="0.25">
      <c r="C93" s="209" t="s">
        <v>129</v>
      </c>
    </row>
  </sheetData>
  <mergeCells count="3">
    <mergeCell ref="A1:K1"/>
    <mergeCell ref="C15:E15"/>
    <mergeCell ref="L55:N55"/>
  </mergeCells>
  <conditionalFormatting sqref="C29">
    <cfRule type="expression" dxfId="12" priority="2">
      <formula>#REF!&gt;1</formula>
    </cfRule>
  </conditionalFormatting>
  <conditionalFormatting sqref="D29">
    <cfRule type="expression" dxfId="11" priority="3">
      <formula>#REF!&gt;1</formula>
    </cfRule>
  </conditionalFormatting>
  <conditionalFormatting sqref="C32">
    <cfRule type="expression" dxfId="10" priority="4">
      <formula>#REF!&gt;1</formula>
    </cfRule>
  </conditionalFormatting>
  <conditionalFormatting sqref="D22:D33">
    <cfRule type="expression" dxfId="9" priority="5">
      <formula>#REF!&gt;1</formula>
    </cfRule>
  </conditionalFormatting>
  <conditionalFormatting sqref="C31">
    <cfRule type="expression" dxfId="8" priority="6">
      <formula>#REF!&gt;1</formula>
    </cfRule>
  </conditionalFormatting>
  <conditionalFormatting sqref="D31">
    <cfRule type="expression" dxfId="7" priority="7">
      <formula>#REF!&gt;1</formula>
    </cfRule>
  </conditionalFormatting>
  <conditionalFormatting sqref="C30">
    <cfRule type="expression" dxfId="6" priority="8">
      <formula>#REF!&gt;1</formula>
    </cfRule>
  </conditionalFormatting>
  <conditionalFormatting sqref="D30">
    <cfRule type="expression" dxfId="5" priority="9">
      <formula>#REF!&gt;1</formula>
    </cfRule>
  </conditionalFormatting>
  <conditionalFormatting sqref="C27:C28">
    <cfRule type="expression" dxfId="4" priority="10">
      <formula>#REF!&gt;1</formula>
    </cfRule>
  </conditionalFormatting>
  <conditionalFormatting sqref="D27:D28">
    <cfRule type="expression" dxfId="3" priority="11">
      <formula>#REF!&gt;1</formula>
    </cfRule>
  </conditionalFormatting>
  <conditionalFormatting sqref="C58 D4:D5 D38 D9 D65 D14">
    <cfRule type="expression" dxfId="2" priority="12">
      <formula>#REF!&gt;1</formula>
    </cfRule>
  </conditionalFormatting>
  <conditionalFormatting sqref="C13 C11">
    <cfRule type="expression" dxfId="1" priority="13">
      <formula>#REF!&gt;1</formula>
    </cfRule>
  </conditionalFormatting>
  <conditionalFormatting sqref="D76">
    <cfRule type="expression" dxfId="0" priority="1">
      <formula>#REF!&gt;1</formula>
    </cfRule>
  </conditionalFormatting>
  <pageMargins left="0.70866141732283472" right="0.70866141732283472" top="0.78740157480314965" bottom="0.78740157480314965" header="0.31496062992125984" footer="0.31496062992125984"/>
  <pageSetup paperSize="9" scale="60" fitToHeight="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IMŽP_investice</vt:lpstr>
      <vt:lpstr>IMŽP_investice!Názvy_tisku</vt:lpstr>
      <vt:lpstr>IMŽP_investice!Oblast_tisku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Sýkora Jan</cp:lastModifiedBy>
  <dcterms:created xsi:type="dcterms:W3CDTF">2020-02-04T08:25:40Z</dcterms:created>
  <dcterms:modified xsi:type="dcterms:W3CDTF">2020-02-19T12:01:05Z</dcterms:modified>
</cp:coreProperties>
</file>